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KR Dashboard" sheetId="1" r:id="rId4"/>
    <sheet state="visible" name="HowTo" sheetId="2" r:id="rId5"/>
    <sheet state="visible" name="Strategiczny OKR" sheetId="3" r:id="rId6"/>
    <sheet state="visible" name="#niespodziankaRozgrywek" sheetId="4" r:id="rId7"/>
    <sheet state="visible" name="#szerokaKadra" sheetId="5" r:id="rId8"/>
    <sheet state="hidden" name="Tactical OKR3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2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">
      <text>
        <t xml:space="preserve">With all info that you have at the moment, how confident you are that you achieve your OKR at the end of cycle.
2 - I'll achieve it in 20%
3 - I'll achieve it in 30%,
and so on..</t>
      </text>
    </comment>
  </commentList>
</comments>
</file>

<file path=xl/sharedStrings.xml><?xml version="1.0" encoding="utf-8"?>
<sst xmlns="http://schemas.openxmlformats.org/spreadsheetml/2006/main" count="354" uniqueCount="80">
  <si>
    <t>Strategiczny OKR</t>
  </si>
  <si>
    <t>Właściciel</t>
  </si>
  <si>
    <t>Postęp</t>
  </si>
  <si>
    <t>Poziom pewności</t>
  </si>
  <si>
    <t>Początkowa</t>
  </si>
  <si>
    <t>Bieżąca</t>
  </si>
  <si>
    <t>Docelowa</t>
  </si>
  <si>
    <t>KR1</t>
  </si>
  <si>
    <t>KR2</t>
  </si>
  <si>
    <t>KR3</t>
  </si>
  <si>
    <t>KR4</t>
  </si>
  <si>
    <t>Q4'21 OKRy</t>
  </si>
  <si>
    <t>Zobacz szczegóły</t>
  </si>
  <si>
    <t>How to add new OKR</t>
  </si>
  <si>
    <t>1. Go to Strategic/Tactical OKR sheet.</t>
  </si>
  <si>
    <t>2. Update Objective title and Key Results with Start/Target value</t>
  </si>
  <si>
    <t>3. If you have less than 5 Key Results, remove unnecessary Key Results.</t>
  </si>
  <si>
    <t xml:space="preserve">4. Apply format number (i.e. integer, currency, %) for start, current and target values. </t>
  </si>
  <si>
    <t>5. If you don't need a pre-created Tactical OKR sheet, remove the sheet, go to OKR Dashboard and delete corresponding rows.</t>
  </si>
  <si>
    <t>How to use this sheet for OKR Checkin</t>
  </si>
  <si>
    <t>1. Go Objective by Objective (sheet by sheet).</t>
  </si>
  <si>
    <t>2. For each Objective, go Key Result by Key Result.</t>
  </si>
  <si>
    <t>3. For each Key Result update the current value and re-check confidence level (1-10). Do it in the next free "Checkin" column.</t>
  </si>
  <si>
    <t>4. OKR Dasboard will be updated automatically.</t>
  </si>
  <si>
    <t>Created by Tomek Dabrowski, https://www.linkedin.com/in/tomekdab.
 This work is licensed under a Creative Commons Attribution-NoDerivatives 4.0 International License.</t>
  </si>
  <si>
    <t>Jesteśmy Mistrzami Polski w piłce nożnej</t>
  </si>
  <si>
    <t>Właściciel Klubu</t>
  </si>
  <si>
    <t>Checkin 1</t>
  </si>
  <si>
    <t>Checkin 2</t>
  </si>
  <si>
    <t>Checkin 3</t>
  </si>
  <si>
    <t>Checkin 4</t>
  </si>
  <si>
    <t>Checkin 5</t>
  </si>
  <si>
    <t>Checkin 6</t>
  </si>
  <si>
    <t>Checkin 7</t>
  </si>
  <si>
    <t>Count</t>
  </si>
  <si>
    <t>CLc</t>
  </si>
  <si>
    <t>CLp</t>
  </si>
  <si>
    <t>Progress</t>
  </si>
  <si>
    <t>Jesteśmy na 1szej pozycji w tabeli</t>
  </si>
  <si>
    <t>-</t>
  </si>
  <si>
    <t>Przesunęliśmy się w rankingu FIFA z 120 na 34 pozycję</t>
  </si>
  <si>
    <t>Mamy średnio 1,96 punktu na mecz</t>
  </si>
  <si>
    <t xml:space="preserve">Przychody klub zwiększyły się z 5 mln EUR do 24 mln EUR </t>
  </si>
  <si>
    <t>Notatki z Check-in</t>
  </si>
  <si>
    <t>Osiągnięcia</t>
  </si>
  <si>
    <t>Akcje</t>
  </si>
  <si>
    <t>Inicjatywy do wykonania</t>
  </si>
  <si>
    <t xml:space="preserve">Dodatkowe spotkania </t>
  </si>
  <si>
    <t>Jesteśmy "niespodzianką" rozgrywek w rundzie jesiennej</t>
  </si>
  <si>
    <t>Trener</t>
  </si>
  <si>
    <t>Przesunięcie się w tabeli z pozycji 10 na 3</t>
  </si>
  <si>
    <t>Z ostatnich 10 meczów wygranie 6 zamiast 3</t>
  </si>
  <si>
    <t>Kapitan Drużyny</t>
  </si>
  <si>
    <t>Średnia liczba fanów na mecz zwiększyła się z 2000 do 10000</t>
  </si>
  <si>
    <t>Marketing</t>
  </si>
  <si>
    <t>4 piłkarzy wybranych do "Drużyny Kolejki"</t>
  </si>
  <si>
    <t>Mamy szeroką kadrę zawodników</t>
  </si>
  <si>
    <t>Asystent Trenera</t>
  </si>
  <si>
    <t>4 nowych piłkarzy jest wychowankami naszej szkółki piłkarskiej</t>
  </si>
  <si>
    <t>Kierownik Szkółki</t>
  </si>
  <si>
    <t xml:space="preserve">70% piłkarzy ma zmienników na swojej pozycji </t>
  </si>
  <si>
    <t>Lider Talentów</t>
  </si>
  <si>
    <t>6 piłkarzy może grać na więcej niż jednej pozycji podczas meczu</t>
  </si>
  <si>
    <t>Owner</t>
  </si>
  <si>
    <t>Confidence Level</t>
  </si>
  <si>
    <t>Objective Title 3</t>
  </si>
  <si>
    <t>Start</t>
  </si>
  <si>
    <t>Current</t>
  </si>
  <si>
    <t>Target</t>
  </si>
  <si>
    <t>Key Result 1 - percentage increase</t>
  </si>
  <si>
    <t>Key Result 2 - numeric increase</t>
  </si>
  <si>
    <t>Key Result 3 - monetary increase</t>
  </si>
  <si>
    <t>Key Result 4 - numeric decrease</t>
  </si>
  <si>
    <t>KR5</t>
  </si>
  <si>
    <t>Key Result 5 - milestones (3)</t>
  </si>
  <si>
    <t>Check-in notes</t>
  </si>
  <si>
    <t>Achievements</t>
  </si>
  <si>
    <t>Actions</t>
  </si>
  <si>
    <t>New initiative to do</t>
  </si>
  <si>
    <t>Follow up agreed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</si>
</sst>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+0%; -0%; 0%"/>
    <numFmt numFmtId="165" formatCode="[$€]0.00&quot;M&quot;"/>
    <numFmt numFmtId="166" formatCode="[$€]#,##0.00"/>
  </numFmts>
  <fonts count="36">
    <font>
      <sz val="10.0"/>
      <color rgb="FF000000"/>
      <name val="Arial"/>
      <scheme val="minor"/>
    </font>
    <font>
      <color theme="1"/>
      <name val="Arial"/>
    </font>
    <font>
      <color rgb="FFFF0000"/>
      <name val="Arial"/>
    </font>
    <font>
      <color theme="1"/>
      <name val="Arial"/>
      <scheme val="minor"/>
    </font>
    <font>
      <b/>
      <sz val="20.0"/>
      <color rgb="FF999999"/>
      <name val="Arial"/>
      <scheme val="minor"/>
    </font>
    <font>
      <sz val="7.0"/>
      <color theme="1"/>
      <name val="Arial"/>
      <scheme val="minor"/>
    </font>
    <font>
      <sz val="8.0"/>
      <color theme="1"/>
      <name val="Arial"/>
      <scheme val="minor"/>
    </font>
    <font>
      <sz val="8.0"/>
      <color rgb="FF666666"/>
      <name val="Arial"/>
      <scheme val="minor"/>
    </font>
    <font>
      <color rgb="FF000000"/>
      <name val="Arial"/>
      <scheme val="minor"/>
    </font>
    <font>
      <b/>
      <sz val="12.0"/>
      <color theme="1"/>
      <name val="Arial"/>
      <scheme val="minor"/>
    </font>
    <font/>
    <font>
      <sz val="9.0"/>
      <color rgb="FF434343"/>
      <name val="Arial"/>
      <scheme val="minor"/>
    </font>
    <font>
      <b/>
      <sz val="12.0"/>
      <color rgb="FF434343"/>
      <name val="Arial"/>
      <scheme val="minor"/>
    </font>
    <font>
      <b/>
      <sz val="9.0"/>
      <color rgb="FF434343"/>
      <name val="Arial"/>
      <scheme val="minor"/>
    </font>
    <font>
      <sz val="12.0"/>
      <color rgb="FF434343"/>
      <name val="Arial"/>
      <scheme val="minor"/>
    </font>
    <font>
      <sz val="11.0"/>
      <color rgb="FFF3F3F3"/>
      <name val="Arial"/>
      <scheme val="minor"/>
    </font>
    <font>
      <sz val="6.0"/>
      <color rgb="FF999999"/>
      <name val="Arial"/>
      <scheme val="minor"/>
    </font>
    <font>
      <b/>
      <sz val="7.0"/>
      <color rgb="FF434343"/>
      <name val="Arial"/>
      <scheme val="minor"/>
    </font>
    <font>
      <sz val="9.0"/>
      <color rgb="FF999999"/>
      <name val="Arial"/>
      <scheme val="minor"/>
    </font>
    <font>
      <b/>
      <sz val="16.0"/>
      <color theme="1"/>
      <name val="Arial"/>
      <scheme val="minor"/>
    </font>
    <font>
      <b/>
      <sz val="20.0"/>
      <color rgb="FF999999"/>
      <name val="Arial"/>
    </font>
    <font>
      <b/>
      <sz val="11.0"/>
      <color rgb="FFFF0000"/>
      <name val="Arial"/>
      <scheme val="minor"/>
    </font>
    <font>
      <u/>
      <sz val="8.0"/>
      <color rgb="FF666666"/>
    </font>
    <font>
      <b/>
      <sz val="14.0"/>
      <color theme="1"/>
      <name val="Arial"/>
      <scheme val="minor"/>
    </font>
    <font>
      <sz val="7.0"/>
      <color rgb="FF000000"/>
      <name val="&quot;Montserrat ExtraLight&quot;"/>
    </font>
    <font>
      <b/>
      <sz val="7.0"/>
      <color theme="1"/>
      <name val="Arial"/>
      <scheme val="minor"/>
    </font>
    <font>
      <b/>
      <sz val="7.0"/>
      <color theme="1"/>
      <name val="Arial"/>
    </font>
    <font>
      <sz val="7.0"/>
      <color theme="1"/>
      <name val="Arial"/>
    </font>
    <font>
      <sz val="6.0"/>
      <color theme="1"/>
      <name val="Arial"/>
      <scheme val="minor"/>
    </font>
    <font>
      <sz val="9.0"/>
      <color theme="1"/>
      <name val="Arial"/>
      <scheme val="minor"/>
    </font>
    <font>
      <sz val="9.0"/>
      <color rgb="FF34A853"/>
      <name val="Arial"/>
      <scheme val="minor"/>
    </font>
    <font>
      <sz val="9.0"/>
      <color rgb="FFEA4335"/>
      <name val="Arial"/>
      <scheme val="minor"/>
    </font>
    <font>
      <b/>
      <color theme="1"/>
      <name val="Arial"/>
      <scheme val="minor"/>
    </font>
    <font>
      <i/>
      <color theme="1"/>
      <name val="Arial"/>
      <scheme val="minor"/>
    </font>
    <font>
      <sz val="8.0"/>
      <color rgb="FF434343"/>
      <name val="Arial"/>
      <scheme val="minor"/>
    </font>
    <font>
      <sz val="9.0"/>
      <color rgb="FFFBBC04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18">
    <border/>
    <border>
      <right/>
    </border>
    <border>
      <top style="thin">
        <color rgb="FFB7B7B7"/>
      </top>
    </border>
    <border>
      <bottom style="thin">
        <color rgb="FFB7B7B7"/>
      </bottom>
    </border>
    <border>
      <bottom style="dotted">
        <color rgb="FFB7B7B7"/>
      </bottom>
    </border>
    <border>
      <top style="thin">
        <color rgb="FFB7B7B7"/>
      </top>
      <bottom style="thin">
        <color rgb="FFB7B7B7"/>
      </bottom>
    </border>
    <border>
      <left style="thin">
        <color rgb="FFB7B7B7"/>
      </left>
    </border>
    <border>
      <left style="thin">
        <color rgb="FFCCCCCC"/>
      </left>
    </border>
    <border>
      <right style="thin">
        <color rgb="FFCCCCCC"/>
      </right>
    </border>
    <border>
      <right style="thin">
        <color rgb="FFCCCCCC"/>
      </right>
      <bottom style="thin">
        <color rgb="FFCCCCCC"/>
      </bottom>
    </border>
    <border>
      <left style="thin">
        <color rgb="FFB7B7B7"/>
      </left>
      <top style="thin">
        <color rgb="FFCCCCCC"/>
      </top>
    </border>
    <border>
      <top style="thin">
        <color rgb="FFCCCCCC"/>
      </top>
    </border>
    <border>
      <top style="thin">
        <color rgb="FFCCCCCC"/>
      </top>
      <bottom style="dotted">
        <color rgb="FFCCCCCC"/>
      </bottom>
    </border>
    <border>
      <left style="thin">
        <color rgb="FFB7B7B7"/>
      </left>
      <top style="dotted">
        <color rgb="FFCCCCCC"/>
      </top>
      <bottom style="dotted">
        <color rgb="FFCCCCCC"/>
      </bottom>
    </border>
    <border>
      <top style="dotted">
        <color rgb="FFCCCCCC"/>
      </top>
      <bottom style="dotted">
        <color rgb="FFCCCCCC"/>
      </bottom>
    </border>
    <border>
      <top style="dotted">
        <color rgb="FFB7B7B7"/>
      </top>
      <bottom style="dotted">
        <color rgb="FFB7B7B7"/>
      </bottom>
    </border>
    <border>
      <left style="thin">
        <color rgb="FFB7B7B7"/>
      </left>
      <bottom style="thin">
        <color rgb="FFCCCCCC"/>
      </bottom>
    </border>
    <border>
      <bottom style="thin">
        <color rgb="FFCCCCCC"/>
      </bottom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3" numFmtId="0" xfId="0" applyAlignment="1" applyFont="1">
      <alignment vertical="center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horizontal="center" readingOrder="0" vertical="bottom"/>
    </xf>
    <xf borderId="0" fillId="0" fontId="5" numFmtId="0" xfId="0" applyAlignment="1" applyFont="1">
      <alignment horizontal="center" readingOrder="0" shrinkToFit="0" vertical="bottom" wrapText="1"/>
    </xf>
    <xf borderId="0" fillId="0" fontId="6" numFmtId="0" xfId="0" applyAlignment="1" applyFont="1">
      <alignment horizontal="right" readingOrder="0" vertical="top"/>
    </xf>
    <xf borderId="0" fillId="0" fontId="7" numFmtId="0" xfId="0" applyAlignment="1" applyFont="1">
      <alignment readingOrder="0" vertical="top"/>
    </xf>
    <xf borderId="0" fillId="0" fontId="8" numFmtId="0" xfId="0" applyAlignment="1" applyFont="1">
      <alignment readingOrder="0" vertical="center"/>
    </xf>
    <xf borderId="0" fillId="0" fontId="8" numFmtId="0" xfId="0" applyAlignment="1" applyFont="1">
      <alignment vertical="center"/>
    </xf>
    <xf borderId="2" fillId="2" fontId="9" numFmtId="0" xfId="0" applyAlignment="1" applyBorder="1" applyFill="1" applyFont="1">
      <alignment readingOrder="0" vertical="center"/>
    </xf>
    <xf borderId="2" fillId="0" fontId="10" numFmtId="0" xfId="0" applyBorder="1" applyFont="1"/>
    <xf borderId="2" fillId="2" fontId="11" numFmtId="0" xfId="0" applyAlignment="1" applyBorder="1" applyFont="1">
      <alignment horizontal="center" readingOrder="0" vertical="center"/>
    </xf>
    <xf borderId="2" fillId="2" fontId="12" numFmtId="9" xfId="0" applyAlignment="1" applyBorder="1" applyFont="1" applyNumberFormat="1">
      <alignment horizontal="center" vertical="center"/>
    </xf>
    <xf borderId="2" fillId="2" fontId="13" numFmtId="164" xfId="0" applyAlignment="1" applyBorder="1" applyFont="1" applyNumberFormat="1">
      <alignment horizontal="center" readingOrder="0" vertical="center"/>
    </xf>
    <xf borderId="2" fillId="2" fontId="14" numFmtId="3" xfId="0" applyAlignment="1" applyBorder="1" applyFont="1" applyNumberFormat="1">
      <alignment horizontal="center" readingOrder="0" vertical="center"/>
    </xf>
    <xf borderId="0" fillId="0" fontId="6" numFmtId="0" xfId="0" applyAlignment="1" applyFont="1">
      <alignment horizontal="center" readingOrder="0" vertical="center"/>
    </xf>
    <xf borderId="0" fillId="0" fontId="8" numFmtId="0" xfId="0" applyFont="1"/>
    <xf borderId="0" fillId="0" fontId="15" numFmtId="0" xfId="0" applyFont="1"/>
    <xf borderId="3" fillId="0" fontId="10" numFmtId="0" xfId="0" applyBorder="1" applyFont="1"/>
    <xf borderId="3" fillId="0" fontId="5" numFmtId="0" xfId="0" applyAlignment="1" applyBorder="1" applyFont="1">
      <alignment horizontal="center" readingOrder="0" vertical="center"/>
    </xf>
    <xf borderId="0" fillId="2" fontId="16" numFmtId="0" xfId="0" applyAlignment="1" applyFont="1">
      <alignment readingOrder="0" vertical="center"/>
    </xf>
    <xf borderId="4" fillId="2" fontId="11" numFmtId="0" xfId="0" applyAlignment="1" applyBorder="1" applyFont="1">
      <alignment readingOrder="0" vertical="center"/>
    </xf>
    <xf borderId="4" fillId="2" fontId="13" numFmtId="0" xfId="0" applyBorder="1" applyFont="1"/>
    <xf borderId="4" fillId="2" fontId="13" numFmtId="9" xfId="0" applyBorder="1" applyFont="1" applyNumberFormat="1"/>
    <xf borderId="4" fillId="2" fontId="17" numFmtId="164" xfId="0" applyAlignment="1" applyBorder="1" applyFont="1" applyNumberFormat="1">
      <alignment horizontal="center" readingOrder="0" vertical="center"/>
    </xf>
    <xf borderId="4" fillId="2" fontId="11" numFmtId="3" xfId="0" applyAlignment="1" applyBorder="1" applyFont="1" applyNumberFormat="1">
      <alignment horizontal="center" readingOrder="0" vertical="center"/>
    </xf>
    <xf borderId="4" fillId="2" fontId="18" numFmtId="3" xfId="0" applyAlignment="1" applyBorder="1" applyFont="1" applyNumberFormat="1">
      <alignment readingOrder="0"/>
    </xf>
    <xf borderId="4" fillId="2" fontId="13" numFmtId="3" xfId="0" applyBorder="1" applyFont="1" applyNumberFormat="1"/>
    <xf borderId="4" fillId="2" fontId="18" numFmtId="4" xfId="0" applyAlignment="1" applyBorder="1" applyFont="1" applyNumberFormat="1">
      <alignment readingOrder="0"/>
    </xf>
    <xf borderId="4" fillId="2" fontId="13" numFmtId="4" xfId="0" applyBorder="1" applyFont="1" applyNumberFormat="1"/>
    <xf borderId="3" fillId="2" fontId="16" numFmtId="0" xfId="0" applyAlignment="1" applyBorder="1" applyFont="1">
      <alignment readingOrder="0" vertical="center"/>
    </xf>
    <xf borderId="4" fillId="2" fontId="18" numFmtId="165" xfId="0" applyAlignment="1" applyBorder="1" applyFont="1" applyNumberFormat="1">
      <alignment readingOrder="0"/>
    </xf>
    <xf borderId="4" fillId="2" fontId="13" numFmtId="165" xfId="0" applyBorder="1" applyFont="1" applyNumberFormat="1"/>
    <xf borderId="0" fillId="0" fontId="16" numFmtId="0" xfId="0" applyAlignment="1" applyFont="1">
      <alignment readingOrder="0" vertical="center"/>
    </xf>
    <xf borderId="0" fillId="0" fontId="11" numFmtId="0" xfId="0" applyAlignment="1" applyFont="1">
      <alignment readingOrder="0" vertical="center"/>
    </xf>
    <xf borderId="0" fillId="0" fontId="13" numFmtId="0" xfId="0" applyAlignment="1" applyFont="1">
      <alignment vertical="center"/>
    </xf>
    <xf borderId="0" fillId="0" fontId="13" numFmtId="9" xfId="0" applyFont="1" applyNumberFormat="1"/>
    <xf borderId="0" fillId="0" fontId="17" numFmtId="164" xfId="0" applyAlignment="1" applyFont="1" applyNumberFormat="1">
      <alignment horizontal="center" readingOrder="0" vertical="center"/>
    </xf>
    <xf borderId="0" fillId="0" fontId="11" numFmtId="3" xfId="0" applyAlignment="1" applyFont="1" applyNumberFormat="1">
      <alignment horizontal="center" readingOrder="0" vertical="center"/>
    </xf>
    <xf borderId="0" fillId="0" fontId="18" numFmtId="3" xfId="0" applyAlignment="1" applyFont="1" applyNumberFormat="1">
      <alignment readingOrder="0"/>
    </xf>
    <xf borderId="0" fillId="0" fontId="13" numFmtId="3" xfId="0" applyFont="1" applyNumberFormat="1"/>
    <xf borderId="0" fillId="0" fontId="19" numFmtId="0" xfId="0" applyAlignment="1" applyFont="1">
      <alignment readingOrder="0" vertical="center"/>
    </xf>
    <xf borderId="0" fillId="3" fontId="20" numFmtId="0" xfId="0" applyAlignment="1" applyFill="1" applyFont="1">
      <alignment readingOrder="0" vertical="center"/>
    </xf>
    <xf borderId="0" fillId="0" fontId="6" numFmtId="0" xfId="0" applyAlignment="1" applyFont="1">
      <alignment horizontal="center" readingOrder="0" vertical="bottom"/>
    </xf>
    <xf borderId="0" fillId="0" fontId="15" numFmtId="0" xfId="0" applyAlignment="1" applyFont="1">
      <alignment vertical="center"/>
    </xf>
    <xf borderId="0" fillId="0" fontId="21" numFmtId="0" xfId="0" applyFont="1"/>
    <xf borderId="5" fillId="2" fontId="9" numFmtId="0" xfId="0" applyAlignment="1" applyBorder="1" applyFont="1">
      <alignment readingOrder="0" vertical="center"/>
    </xf>
    <xf borderId="5" fillId="0" fontId="10" numFmtId="0" xfId="0" applyBorder="1" applyFont="1"/>
    <xf borderId="5" fillId="2" fontId="11" numFmtId="0" xfId="0" applyAlignment="1" applyBorder="1" applyFont="1">
      <alignment horizontal="center" readingOrder="0" vertical="center"/>
    </xf>
    <xf borderId="5" fillId="2" fontId="12" numFmtId="9" xfId="0" applyAlignment="1" applyBorder="1" applyFont="1" applyNumberFormat="1">
      <alignment horizontal="center" vertical="center"/>
    </xf>
    <xf borderId="5" fillId="2" fontId="13" numFmtId="164" xfId="0" applyAlignment="1" applyBorder="1" applyFont="1" applyNumberFormat="1">
      <alignment horizontal="center" readingOrder="0" vertical="center"/>
    </xf>
    <xf borderId="5" fillId="2" fontId="14" numFmtId="3" xfId="0" applyAlignment="1" applyBorder="1" applyFont="1" applyNumberFormat="1">
      <alignment horizontal="center" readingOrder="0" vertical="center"/>
    </xf>
    <xf borderId="5" fillId="2" fontId="22" numFmtId="0" xfId="0" applyAlignment="1" applyBorder="1" applyFont="1">
      <alignment horizontal="center" readingOrder="0" vertical="center"/>
    </xf>
    <xf borderId="0" fillId="0" fontId="23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24" numFmtId="0" xfId="0" applyAlignment="1" applyFont="1">
      <alignment horizontal="center" readingOrder="0" vertical="top"/>
    </xf>
    <xf borderId="0" fillId="0" fontId="5" numFmtId="0" xfId="0" applyAlignment="1" applyFont="1">
      <alignment horizontal="center" readingOrder="0" vertical="center"/>
    </xf>
    <xf borderId="0" fillId="0" fontId="5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readingOrder="0" vertical="center"/>
    </xf>
    <xf borderId="0" fillId="0" fontId="25" numFmtId="0" xfId="0" applyAlignment="1" applyFont="1">
      <alignment horizontal="center" readingOrder="0" vertical="center"/>
    </xf>
    <xf borderId="6" fillId="0" fontId="25" numFmtId="0" xfId="0" applyAlignment="1" applyBorder="1" applyFont="1">
      <alignment horizontal="center" readingOrder="0" vertical="center"/>
    </xf>
    <xf borderId="7" fillId="0" fontId="25" numFmtId="0" xfId="0" applyAlignment="1" applyBorder="1" applyFont="1">
      <alignment horizontal="center" readingOrder="0" vertical="center"/>
    </xf>
    <xf borderId="8" fillId="0" fontId="5" numFmtId="0" xfId="0" applyAlignment="1" applyBorder="1" applyFont="1">
      <alignment horizontal="center" readingOrder="0" vertical="center"/>
    </xf>
    <xf borderId="7" fillId="0" fontId="26" numFmtId="0" xfId="0" applyAlignment="1" applyBorder="1" applyFont="1">
      <alignment horizontal="center" readingOrder="0" vertical="center"/>
    </xf>
    <xf borderId="0" fillId="0" fontId="27" numFmtId="0" xfId="0" applyAlignment="1" applyFont="1">
      <alignment vertical="center"/>
    </xf>
    <xf borderId="0" fillId="0" fontId="27" numFmtId="0" xfId="0" applyFont="1"/>
    <xf borderId="0" fillId="0" fontId="28" numFmtId="0" xfId="0" applyAlignment="1" applyFont="1">
      <alignment horizontal="center" readingOrder="0" vertical="center"/>
    </xf>
    <xf borderId="0" fillId="0" fontId="28" numFmtId="0" xfId="0" applyAlignment="1" applyFont="1">
      <alignment horizontal="center" readingOrder="0" shrinkToFit="0" vertical="center" wrapText="1"/>
    </xf>
    <xf borderId="6" fillId="0" fontId="5" numFmtId="0" xfId="0" applyAlignment="1" applyBorder="1" applyFont="1">
      <alignment horizontal="center" readingOrder="0" vertical="center"/>
    </xf>
    <xf borderId="0" fillId="0" fontId="5" numFmtId="0" xfId="0" applyAlignment="1" applyFont="1">
      <alignment readingOrder="0" vertical="bottom"/>
    </xf>
    <xf borderId="0" fillId="0" fontId="5" numFmtId="0" xfId="0" applyAlignment="1" applyFont="1">
      <alignment readingOrder="0" vertical="center"/>
    </xf>
    <xf borderId="8" fillId="0" fontId="5" numFmtId="0" xfId="0" applyAlignment="1" applyBorder="1" applyFont="1">
      <alignment readingOrder="0" vertical="center"/>
    </xf>
    <xf borderId="9" fillId="0" fontId="27" numFmtId="0" xfId="0" applyAlignment="1" applyBorder="1" applyFont="1">
      <alignment vertical="center"/>
    </xf>
    <xf borderId="9" fillId="0" fontId="27" numFmtId="0" xfId="0" applyBorder="1" applyFont="1"/>
    <xf borderId="0" fillId="0" fontId="11" numFmtId="0" xfId="0" applyFont="1"/>
    <xf borderId="0" fillId="0" fontId="29" numFmtId="0" xfId="0" applyAlignment="1" applyFont="1">
      <alignment horizontal="right"/>
    </xf>
    <xf borderId="10" fillId="4" fontId="29" numFmtId="3" xfId="0" applyAlignment="1" applyBorder="1" applyFill="1" applyFont="1" applyNumberFormat="1">
      <alignment readingOrder="0" vertical="center"/>
    </xf>
    <xf borderId="11" fillId="4" fontId="30" numFmtId="0" xfId="0" applyAlignment="1" applyBorder="1" applyFont="1">
      <alignment horizontal="right" readingOrder="0" vertical="center"/>
    </xf>
    <xf borderId="12" fillId="4" fontId="29" numFmtId="9" xfId="0" applyAlignment="1" applyBorder="1" applyFont="1" applyNumberFormat="1">
      <alignment vertical="center"/>
    </xf>
    <xf borderId="11" fillId="4" fontId="31" numFmtId="0" xfId="0" applyAlignment="1" applyBorder="1" applyFont="1">
      <alignment horizontal="right" readingOrder="0" vertical="center"/>
    </xf>
    <xf borderId="4" fillId="2" fontId="18" numFmtId="0" xfId="0" applyAlignment="1" applyBorder="1" applyFont="1">
      <alignment readingOrder="0"/>
    </xf>
    <xf borderId="13" fillId="4" fontId="29" numFmtId="3" xfId="0" applyAlignment="1" applyBorder="1" applyFont="1" applyNumberFormat="1">
      <alignment readingOrder="0" vertical="center"/>
    </xf>
    <xf borderId="14" fillId="4" fontId="30" numFmtId="0" xfId="0" applyAlignment="1" applyBorder="1" applyFont="1">
      <alignment horizontal="right" readingOrder="0" vertical="center"/>
    </xf>
    <xf borderId="15" fillId="2" fontId="11" numFmtId="0" xfId="0" applyAlignment="1" applyBorder="1" applyFont="1">
      <alignment readingOrder="0" vertical="center"/>
    </xf>
    <xf borderId="15" fillId="2" fontId="13" numFmtId="0" xfId="0" applyBorder="1" applyFont="1"/>
    <xf borderId="13" fillId="4" fontId="29" numFmtId="4" xfId="0" applyAlignment="1" applyBorder="1" applyFont="1" applyNumberFormat="1">
      <alignment readingOrder="0" vertical="center"/>
    </xf>
    <xf borderId="0" fillId="0" fontId="11" numFmtId="0" xfId="0" applyAlignment="1" applyFont="1">
      <alignment vertical="top"/>
    </xf>
    <xf borderId="3" fillId="2" fontId="11" numFmtId="0" xfId="0" applyAlignment="1" applyBorder="1" applyFont="1">
      <alignment readingOrder="0" vertical="center"/>
    </xf>
    <xf borderId="3" fillId="2" fontId="13" numFmtId="0" xfId="0" applyAlignment="1" applyBorder="1" applyFont="1">
      <alignment vertical="center"/>
    </xf>
    <xf borderId="4" fillId="2" fontId="18" numFmtId="165" xfId="0" applyAlignment="1" applyBorder="1" applyFont="1" applyNumberFormat="1">
      <alignment readingOrder="0"/>
    </xf>
    <xf borderId="4" fillId="2" fontId="13" numFmtId="165" xfId="0" applyBorder="1" applyFont="1" applyNumberFormat="1"/>
    <xf borderId="16" fillId="4" fontId="29" numFmtId="165" xfId="0" applyAlignment="1" applyBorder="1" applyFont="1" applyNumberFormat="1">
      <alignment readingOrder="0" vertical="center"/>
    </xf>
    <xf borderId="17" fillId="4" fontId="30" numFmtId="0" xfId="0" applyAlignment="1" applyBorder="1" applyFont="1">
      <alignment horizontal="right" readingOrder="0" vertical="center"/>
    </xf>
    <xf borderId="3" fillId="2" fontId="32" numFmtId="0" xfId="0" applyAlignment="1" applyBorder="1" applyFont="1">
      <alignment readingOrder="0" vertical="center"/>
    </xf>
    <xf borderId="0" fillId="0" fontId="33" numFmtId="0" xfId="0" applyAlignment="1" applyFont="1">
      <alignment readingOrder="0"/>
    </xf>
    <xf borderId="0" fillId="0" fontId="3" numFmtId="0" xfId="0" applyAlignment="1" applyFont="1">
      <alignment readingOrder="0" vertical="top"/>
    </xf>
    <xf borderId="2" fillId="0" fontId="33" numFmtId="0" xfId="0" applyAlignment="1" applyBorder="1" applyFont="1">
      <alignment readingOrder="0"/>
    </xf>
    <xf borderId="4" fillId="2" fontId="34" numFmtId="0" xfId="0" applyAlignment="1" applyBorder="1" applyFont="1">
      <alignment horizontal="center" readingOrder="0"/>
    </xf>
    <xf borderId="11" fillId="4" fontId="35" numFmtId="0" xfId="0" applyAlignment="1" applyBorder="1" applyFont="1">
      <alignment horizontal="right" readingOrder="0" vertical="center"/>
    </xf>
    <xf borderId="14" fillId="4" fontId="31" numFmtId="0" xfId="0" applyAlignment="1" applyBorder="1" applyFont="1">
      <alignment horizontal="right" readingOrder="0" vertical="center"/>
    </xf>
    <xf borderId="15" fillId="2" fontId="34" numFmtId="0" xfId="0" applyAlignment="1" applyBorder="1" applyFont="1">
      <alignment horizontal="center" readingOrder="0"/>
    </xf>
    <xf borderId="3" fillId="2" fontId="34" numFmtId="0" xfId="0" applyAlignment="1" applyBorder="1" applyFont="1">
      <alignment horizontal="center" readingOrder="0" vertical="center"/>
    </xf>
    <xf borderId="4" fillId="2" fontId="18" numFmtId="0" xfId="0" applyAlignment="1" applyBorder="1" applyFont="1">
      <alignment readingOrder="0"/>
    </xf>
    <xf borderId="16" fillId="4" fontId="29" numFmtId="3" xfId="0" applyAlignment="1" applyBorder="1" applyFont="1" applyNumberFormat="1">
      <alignment readingOrder="0" vertical="center"/>
    </xf>
    <xf borderId="4" fillId="2" fontId="18" numFmtId="9" xfId="0" applyAlignment="1" applyBorder="1" applyFont="1" applyNumberFormat="1">
      <alignment readingOrder="0"/>
    </xf>
    <xf borderId="13" fillId="4" fontId="29" numFmtId="9" xfId="0" applyAlignment="1" applyBorder="1" applyFont="1" applyNumberFormat="1">
      <alignment readingOrder="0" vertical="center"/>
    </xf>
    <xf borderId="4" fillId="2" fontId="18" numFmtId="10" xfId="0" applyAlignment="1" applyBorder="1" applyFont="1" applyNumberFormat="1">
      <alignment readingOrder="0"/>
    </xf>
    <xf borderId="4" fillId="2" fontId="13" numFmtId="10" xfId="0" applyBorder="1" applyFont="1" applyNumberFormat="1"/>
    <xf borderId="10" fillId="4" fontId="29" numFmtId="10" xfId="0" applyAlignment="1" applyBorder="1" applyFont="1" applyNumberFormat="1">
      <alignment readingOrder="0" vertical="center"/>
    </xf>
    <xf borderId="13" fillId="4" fontId="29" numFmtId="0" xfId="0" applyAlignment="1" applyBorder="1" applyFont="1">
      <alignment readingOrder="0" vertical="center"/>
    </xf>
    <xf borderId="4" fillId="2" fontId="18" numFmtId="166" xfId="0" applyAlignment="1" applyBorder="1" applyFont="1" applyNumberFormat="1">
      <alignment readingOrder="0"/>
    </xf>
    <xf borderId="4" fillId="2" fontId="13" numFmtId="166" xfId="0" applyBorder="1" applyFont="1" applyNumberFormat="1"/>
    <xf borderId="13" fillId="4" fontId="29" numFmtId="166" xfId="0" applyAlignment="1" applyBorder="1" applyFont="1" applyNumberFormat="1">
      <alignment readingOrder="0" vertical="center"/>
    </xf>
    <xf borderId="16" fillId="4" fontId="29" numFmtId="0" xfId="0" applyAlignment="1" applyBorder="1" applyFont="1">
      <alignment readingOrder="0" vertical="center"/>
    </xf>
  </cellXfs>
  <cellStyles count="1">
    <cellStyle xfId="0" name="Normal" builtinId="0"/>
  </cellStyles>
  <dxfs count="6">
    <dxf>
      <font/>
      <fill>
        <patternFill patternType="solid">
          <fgColor rgb="FFB7E1CD"/>
          <bgColor rgb="FFB7E1CD"/>
        </patternFill>
      </fill>
      <border/>
    </dxf>
    <dxf>
      <font>
        <color theme="5"/>
      </font>
      <fill>
        <patternFill patternType="none"/>
      </fill>
      <border/>
    </dxf>
    <dxf>
      <font>
        <color theme="7"/>
      </font>
      <fill>
        <patternFill patternType="none"/>
      </fill>
      <border/>
    </dxf>
    <dxf>
      <font>
        <color rgb="FF34A853"/>
      </font>
      <fill>
        <patternFill patternType="none"/>
      </fill>
      <border/>
    </dxf>
    <dxf>
      <font>
        <color rgb="FFEA4335"/>
      </font>
      <fill>
        <patternFill patternType="none"/>
      </fill>
      <border/>
    </dxf>
    <dxf>
      <font>
        <color theme="6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76200</xdr:colOff>
      <xdr:row>16</xdr:row>
      <xdr:rowOff>200025</xdr:rowOff>
    </xdr:from>
    <xdr:ext cx="714375" cy="2381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3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4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7.25"/>
    <col customWidth="1" min="2" max="2" width="2.88"/>
    <col customWidth="1" min="3" max="3" width="63.0"/>
    <col customWidth="1" min="4" max="4" width="15.5"/>
    <col customWidth="1" min="5" max="6" width="6.25"/>
    <col customWidth="1" min="7" max="7" width="9.63"/>
    <col customWidth="1" min="8" max="10" width="8.13"/>
    <col customWidth="1" min="11" max="13" width="13.88"/>
  </cols>
  <sheetData>
    <row r="1">
      <c r="A1" s="1"/>
      <c r="B1" s="2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41.25" customHeight="1">
      <c r="A2" s="4"/>
      <c r="B2" s="5" t="s">
        <v>0</v>
      </c>
      <c r="C2" s="4"/>
      <c r="D2" s="6" t="s">
        <v>1</v>
      </c>
      <c r="E2" s="6" t="s">
        <v>2</v>
      </c>
      <c r="G2" s="7" t="s">
        <v>3</v>
      </c>
      <c r="H2" s="8"/>
      <c r="I2" s="9"/>
      <c r="K2" s="10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ht="16.5" customHeight="1">
      <c r="B3" s="12" t="str">
        <f>'Strategiczny OKR'!B2</f>
        <v>Jesteśmy Mistrzami Polski w piłce nożnej</v>
      </c>
      <c r="C3" s="13"/>
      <c r="D3" s="14" t="str">
        <f>'Strategiczny OKR'!D2</f>
        <v>Właściciel Klubu</v>
      </c>
      <c r="E3" s="15">
        <f>'Strategiczny OKR'!E2</f>
        <v>0.2422832054</v>
      </c>
      <c r="F3" s="16">
        <f>'Strategiczny OKR'!F2</f>
        <v>0.1373123423</v>
      </c>
      <c r="G3" s="17">
        <f>'Strategiczny OKR'!G2</f>
        <v>5</v>
      </c>
      <c r="H3" s="18"/>
      <c r="I3" s="18"/>
      <c r="J3" s="18"/>
      <c r="K3" s="19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ht="16.5" customHeight="1">
      <c r="B4" s="21"/>
      <c r="C4" s="21"/>
      <c r="D4" s="21"/>
      <c r="E4" s="21"/>
      <c r="F4" s="21"/>
      <c r="G4" s="21"/>
      <c r="H4" s="22" t="s">
        <v>4</v>
      </c>
      <c r="I4" s="22" t="s">
        <v>5</v>
      </c>
      <c r="J4" s="22" t="s">
        <v>6</v>
      </c>
      <c r="K4" s="19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ht="16.5" customHeight="1">
      <c r="B5" s="23" t="s">
        <v>7</v>
      </c>
      <c r="C5" s="24" t="str">
        <f>'Strategiczny OKR'!C4</f>
        <v>Jesteśmy na 1szej pozycji w tabeli</v>
      </c>
      <c r="D5" s="25"/>
      <c r="E5" s="26">
        <f>'Strategiczny OKR'!E4</f>
        <v>0.1149425287</v>
      </c>
      <c r="F5" s="27">
        <f>'Strategiczny OKR'!F4</f>
        <v>0</v>
      </c>
      <c r="G5" s="28" t="str">
        <f>'Strategiczny OKR'!G4</f>
        <v>2 → 4</v>
      </c>
      <c r="H5" s="29">
        <f>'Strategiczny OKR'!H4</f>
        <v>18</v>
      </c>
      <c r="I5" s="30">
        <f>'Strategiczny OKR'!I4</f>
        <v>16</v>
      </c>
      <c r="J5" s="29">
        <f>'Strategiczny OKR'!J4</f>
        <v>0.6</v>
      </c>
      <c r="K5" s="19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ht="16.5" customHeight="1">
      <c r="B6" s="23" t="s">
        <v>8</v>
      </c>
      <c r="C6" s="24" t="str">
        <f>'Strategiczny OKR'!C5</f>
        <v>Przesunęliśmy się w rankingu FIFA z 120 na 34 pozycję</v>
      </c>
      <c r="D6" s="25"/>
      <c r="E6" s="26">
        <f>'Strategiczny OKR'!E5</f>
        <v>0.02325581395</v>
      </c>
      <c r="F6" s="27">
        <f>'Strategiczny OKR'!F5</f>
        <v>0.02325581395</v>
      </c>
      <c r="G6" s="28">
        <f>'Strategiczny OKR'!G5</f>
        <v>5</v>
      </c>
      <c r="H6" s="29">
        <f>'Strategiczny OKR'!H5</f>
        <v>120</v>
      </c>
      <c r="I6" s="30">
        <f>'Strategiczny OKR'!I5</f>
        <v>118</v>
      </c>
      <c r="J6" s="29">
        <f>'Strategiczny OKR'!J5</f>
        <v>34</v>
      </c>
      <c r="K6" s="19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ht="16.5" customHeight="1">
      <c r="B7" s="23" t="s">
        <v>9</v>
      </c>
      <c r="C7" s="24" t="str">
        <f>'Strategiczny OKR'!C6</f>
        <v>Mamy średnio 1,96 punktu na mecz</v>
      </c>
      <c r="D7" s="25"/>
      <c r="E7" s="26">
        <f>'Strategiczny OKR'!E6</f>
        <v>1.020408163</v>
      </c>
      <c r="F7" s="27">
        <f>'Strategiczny OKR'!F6</f>
        <v>0.5102040816</v>
      </c>
      <c r="G7" s="28" t="str">
        <f>'Strategiczny OKR'!G6</f>
        <v>9 → 7</v>
      </c>
      <c r="H7" s="31">
        <f>'Strategiczny OKR'!H6</f>
        <v>0</v>
      </c>
      <c r="I7" s="32">
        <f>'Strategiczny OKR'!I6</f>
        <v>2</v>
      </c>
      <c r="J7" s="31">
        <f>'Strategiczny OKR'!J6</f>
        <v>1.96</v>
      </c>
      <c r="K7" s="19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ht="16.5" customHeight="1">
      <c r="B8" s="33" t="s">
        <v>10</v>
      </c>
      <c r="C8" s="24" t="str">
        <f>'Strategiczny OKR'!C7</f>
        <v>Przychody klub zwiększyły się z 5 mln EUR do 24 mln EUR </v>
      </c>
      <c r="D8" s="25"/>
      <c r="E8" s="26">
        <f>'Strategiczny OKR'!E7</f>
        <v>-0.1894736842</v>
      </c>
      <c r="F8" s="27">
        <f>'Strategiczny OKR'!F7</f>
        <v>0.01578947368</v>
      </c>
      <c r="G8" s="28">
        <f>'Strategiczny OKR'!G7</f>
        <v>6</v>
      </c>
      <c r="H8" s="34">
        <f>'Strategiczny OKR'!H7</f>
        <v>5</v>
      </c>
      <c r="I8" s="35">
        <f>'Strategiczny OKR'!I7</f>
        <v>1.4</v>
      </c>
      <c r="J8" s="34">
        <f>'Strategiczny OKR'!J7</f>
        <v>24</v>
      </c>
      <c r="K8" s="19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ht="16.5" customHeight="1">
      <c r="B9" s="36"/>
      <c r="C9" s="37"/>
      <c r="D9" s="38"/>
      <c r="E9" s="39"/>
      <c r="F9" s="40"/>
      <c r="G9" s="41"/>
      <c r="H9" s="42"/>
      <c r="I9" s="43"/>
      <c r="J9" s="42"/>
      <c r="K9" s="19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ht="41.25" customHeight="1">
      <c r="A10" s="44"/>
      <c r="B10" s="45" t="s">
        <v>11</v>
      </c>
      <c r="C10" s="4"/>
      <c r="D10" s="46"/>
      <c r="E10" s="46"/>
      <c r="G10" s="46"/>
      <c r="H10" s="18"/>
      <c r="I10" s="18"/>
      <c r="J10" s="18"/>
      <c r="K10" s="4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ht="34.5" customHeight="1">
      <c r="A11" s="48"/>
      <c r="B11" s="49" t="str">
        <f>'#niespodziankaRozgrywek'!B2</f>
        <v>Jesteśmy "niespodzianką" rozgrywek w rundzie jesiennej</v>
      </c>
      <c r="C11" s="50"/>
      <c r="D11" s="51" t="str">
        <f>'#niespodziankaRozgrywek'!D2</f>
        <v>Trener</v>
      </c>
      <c r="E11" s="52">
        <f>'#niespodziankaRozgrywek'!E2</f>
        <v>0.2160714286</v>
      </c>
      <c r="F11" s="53">
        <f>'#niespodziankaRozgrywek'!F2</f>
        <v>-0.02358630952</v>
      </c>
      <c r="G11" s="54">
        <f>'#niespodziankaRozgrywek'!G2</f>
        <v>4</v>
      </c>
      <c r="H11" s="55" t="s">
        <v>12</v>
      </c>
      <c r="I11" s="50"/>
      <c r="J11" s="50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ht="10.5" customHeight="1"/>
    <row r="13" ht="34.5" customHeight="1">
      <c r="B13" s="49" t="str">
        <f>'#szerokaKadra'!B2</f>
        <v>Mamy szeroką kadrę zawodników</v>
      </c>
      <c r="C13" s="50"/>
      <c r="D13" s="51" t="str">
        <f>'#szerokaKadra'!D2</f>
        <v>Asystent Trenera</v>
      </c>
      <c r="E13" s="52">
        <f>'#szerokaKadra'!E2</f>
        <v>0.4444444444</v>
      </c>
      <c r="F13" s="53">
        <f>'#szerokaKadra'!F2</f>
        <v>0.3412698413</v>
      </c>
      <c r="G13" s="54" t="str">
        <f>'#szerokaKadra'!G2</f>
        <v>4 → 6</v>
      </c>
      <c r="H13" s="55" t="s">
        <v>12</v>
      </c>
      <c r="I13" s="50"/>
      <c r="J13" s="50"/>
    </row>
    <row r="14" ht="10.5" customHeight="1"/>
  </sheetData>
  <mergeCells count="12">
    <mergeCell ref="E10:F10"/>
    <mergeCell ref="B11:C11"/>
    <mergeCell ref="H11:J11"/>
    <mergeCell ref="B13:C13"/>
    <mergeCell ref="H13:J13"/>
    <mergeCell ref="E2:F2"/>
    <mergeCell ref="I2:J2"/>
    <mergeCell ref="B3:C4"/>
    <mergeCell ref="D3:D4"/>
    <mergeCell ref="E3:E4"/>
    <mergeCell ref="F3:F4"/>
    <mergeCell ref="G3:G4"/>
  </mergeCells>
  <conditionalFormatting sqref="H3 H5:H9">
    <cfRule type="expression" dxfId="0" priority="1">
      <formula>"I12 &gt; H12"</formula>
    </cfRule>
  </conditionalFormatting>
  <conditionalFormatting sqref="F3:F9 F11 F13">
    <cfRule type="cellIs" dxfId="1" priority="2" operator="lessThan">
      <formula>"0%"</formula>
    </cfRule>
  </conditionalFormatting>
  <conditionalFormatting sqref="F3:F9 F11 F13">
    <cfRule type="cellIs" dxfId="2" priority="3" operator="greaterThan">
      <formula>"0%"</formula>
    </cfRule>
  </conditionalFormatting>
  <conditionalFormatting sqref="G2:G11 G13">
    <cfRule type="expression" dxfId="3" priority="4">
      <formula>value(left(G2, 2)) &lt; value(right(G2, 2))</formula>
    </cfRule>
  </conditionalFormatting>
  <conditionalFormatting sqref="G2:G11 G13">
    <cfRule type="expression" dxfId="4" priority="5">
      <formula>value(left(G2, 2)) &gt; value(right(G2, 2))</formula>
    </cfRule>
  </conditionalFormatting>
  <hyperlinks>
    <hyperlink display="Zobacz szczegóły" location="'#niespodziankaRozgrywek'!A1" ref="H11"/>
    <hyperlink display="Zobacz szczegóły" location="'#szerokaKadra'!A1" ref="H13"/>
  </hyperlin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outlinePr summaryBelow="0" summaryRight="0"/>
  </sheetPr>
  <sheetViews>
    <sheetView showGridLines="0" workbookViewId="0"/>
  </sheetViews>
  <sheetFormatPr customHeight="1" defaultColWidth="12.63" defaultRowHeight="15.75"/>
  <sheetData>
    <row r="2">
      <c r="B2" s="56" t="s">
        <v>13</v>
      </c>
    </row>
    <row r="3">
      <c r="B3" s="57" t="s">
        <v>14</v>
      </c>
    </row>
    <row r="4">
      <c r="B4" s="57" t="s">
        <v>15</v>
      </c>
    </row>
    <row r="5">
      <c r="B5" s="57" t="s">
        <v>16</v>
      </c>
    </row>
    <row r="6">
      <c r="B6" s="57" t="s">
        <v>17</v>
      </c>
    </row>
    <row r="7">
      <c r="B7" s="57" t="s">
        <v>18</v>
      </c>
    </row>
    <row r="10">
      <c r="B10" s="56" t="s">
        <v>19</v>
      </c>
    </row>
    <row r="11">
      <c r="B11" s="57" t="s">
        <v>20</v>
      </c>
    </row>
    <row r="12">
      <c r="B12" s="57" t="s">
        <v>21</v>
      </c>
    </row>
    <row r="13">
      <c r="B13" s="57" t="s">
        <v>22</v>
      </c>
    </row>
    <row r="14">
      <c r="B14" s="57" t="s">
        <v>23</v>
      </c>
    </row>
    <row r="18">
      <c r="F18" s="58" t="s">
        <v>24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>
      <pane xSplit="14.0" ySplit="8.0" topLeftCell="O9" activePane="bottomRight" state="frozen"/>
      <selection activeCell="O1" sqref="O1" pane="topRight"/>
      <selection activeCell="A9" sqref="A9" pane="bottomLeft"/>
      <selection activeCell="O9" sqref="O9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5.88"/>
    <col customWidth="1" min="7" max="7" width="8.63"/>
    <col customWidth="1" min="8" max="10" width="8.13"/>
    <col customWidth="1" min="11" max="11" width="2.0"/>
    <col customWidth="1" hidden="1" min="12" max="14" width="6.75"/>
    <col customWidth="1" min="15" max="16" width="7.5"/>
    <col customWidth="1" hidden="1" min="17" max="17" width="7.5"/>
    <col customWidth="1" min="18" max="19" width="7.5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</cols>
  <sheetData>
    <row r="1" ht="23.25" customHeight="1">
      <c r="A1" s="44"/>
      <c r="B1" s="45"/>
      <c r="C1" s="4"/>
      <c r="D1" s="59" t="s">
        <v>1</v>
      </c>
      <c r="E1" s="59" t="s">
        <v>2</v>
      </c>
      <c r="G1" s="60" t="s">
        <v>3</v>
      </c>
      <c r="H1" s="18"/>
      <c r="I1" s="18"/>
      <c r="J1" s="18"/>
      <c r="K1" s="4"/>
      <c r="L1" s="4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</row>
    <row r="2" ht="20.25" customHeight="1">
      <c r="A2" s="44"/>
      <c r="B2" s="12" t="s">
        <v>25</v>
      </c>
      <c r="C2" s="13"/>
      <c r="D2" s="14" t="s">
        <v>26</v>
      </c>
      <c r="E2" s="15">
        <f>AVERAGE(E4:E7)</f>
        <v>0.2422832054</v>
      </c>
      <c r="F2" s="16">
        <f>IFERROR(AVERAGE(F4:F7), "")</f>
        <v>0.1373123423</v>
      </c>
      <c r="G2" s="17">
        <f>if(N2&lt;&gt;M2, CONCATENATE(N2, " → ", M2), M2)</f>
        <v>5</v>
      </c>
      <c r="H2" s="18"/>
      <c r="I2" s="18"/>
      <c r="J2" s="18"/>
      <c r="M2" s="61">
        <f t="shared" ref="M2:N2" si="1">rounddown(AVERAGE(M4:M7))</f>
        <v>5</v>
      </c>
      <c r="N2" s="61">
        <f t="shared" si="1"/>
        <v>5</v>
      </c>
      <c r="O2" s="62" t="s">
        <v>27</v>
      </c>
      <c r="Q2" s="62"/>
      <c r="R2" s="63" t="s">
        <v>28</v>
      </c>
      <c r="T2" s="59"/>
      <c r="U2" s="64" t="s">
        <v>29</v>
      </c>
      <c r="W2" s="65"/>
      <c r="X2" s="64" t="s">
        <v>30</v>
      </c>
      <c r="Z2" s="65"/>
      <c r="AA2" s="64" t="s">
        <v>31</v>
      </c>
      <c r="AC2" s="59"/>
      <c r="AD2" s="66" t="s">
        <v>32</v>
      </c>
      <c r="AF2" s="67"/>
      <c r="AG2" s="66" t="s">
        <v>33</v>
      </c>
      <c r="AI2" s="68"/>
    </row>
    <row r="3" ht="20.25" customHeight="1">
      <c r="B3" s="21"/>
      <c r="C3" s="21"/>
      <c r="D3" s="21"/>
      <c r="E3" s="21"/>
      <c r="F3" s="21"/>
      <c r="G3" s="21"/>
      <c r="H3" s="22" t="s">
        <v>4</v>
      </c>
      <c r="I3" s="22" t="s">
        <v>5</v>
      </c>
      <c r="J3" s="22" t="s">
        <v>6</v>
      </c>
      <c r="K3" s="69"/>
      <c r="L3" s="69" t="s">
        <v>34</v>
      </c>
      <c r="M3" s="70" t="s">
        <v>35</v>
      </c>
      <c r="N3" s="70" t="s">
        <v>36</v>
      </c>
      <c r="O3" s="71" t="s">
        <v>5</v>
      </c>
      <c r="P3" s="60" t="s">
        <v>3</v>
      </c>
      <c r="Q3" s="72" t="s">
        <v>37</v>
      </c>
      <c r="R3" s="71" t="s">
        <v>5</v>
      </c>
      <c r="S3" s="60" t="s">
        <v>3</v>
      </c>
      <c r="T3" s="73" t="s">
        <v>37</v>
      </c>
      <c r="U3" s="71" t="s">
        <v>5</v>
      </c>
      <c r="V3" s="60" t="s">
        <v>3</v>
      </c>
      <c r="W3" s="74" t="s">
        <v>37</v>
      </c>
      <c r="X3" s="71" t="s">
        <v>5</v>
      </c>
      <c r="Y3" s="60" t="s">
        <v>3</v>
      </c>
      <c r="Z3" s="74" t="s">
        <v>37</v>
      </c>
      <c r="AA3" s="71" t="s">
        <v>5</v>
      </c>
      <c r="AB3" s="60" t="s">
        <v>3</v>
      </c>
      <c r="AC3" s="74" t="s">
        <v>37</v>
      </c>
      <c r="AD3" s="71" t="s">
        <v>5</v>
      </c>
      <c r="AE3" s="60" t="s">
        <v>3</v>
      </c>
      <c r="AF3" s="75" t="s">
        <v>37</v>
      </c>
      <c r="AG3" s="71" t="s">
        <v>5</v>
      </c>
      <c r="AH3" s="60" t="s">
        <v>3</v>
      </c>
      <c r="AI3" s="76" t="s">
        <v>37</v>
      </c>
    </row>
    <row r="4">
      <c r="A4" s="77"/>
      <c r="B4" s="23" t="s">
        <v>7</v>
      </c>
      <c r="C4" s="24" t="s">
        <v>38</v>
      </c>
      <c r="D4" s="25"/>
      <c r="E4" s="26">
        <f t="shared" ref="E4:E7" si="2">if(L4=0, 0%, choose(L4,Q4,T4,W4,Z4,AC4,AF4, AI4))</f>
        <v>0.1149425287</v>
      </c>
      <c r="F4" s="27">
        <f t="shared" ref="F4:F7" si="3">if(L4=1, E4, if(L4&gt;1, E4-choose(L4-1,Q4,T4,W4,Z4,AC4,AF4, AI4), ""))</f>
        <v>0</v>
      </c>
      <c r="G4" s="28" t="str">
        <f t="shared" ref="G4:G7" si="4">if(N4&lt;&gt;M4, CONCATENATE(N4, " → ", M4), M4)</f>
        <v>2 → 4</v>
      </c>
      <c r="H4" s="29">
        <v>18.0</v>
      </c>
      <c r="I4" s="30">
        <f t="shared" ref="I4:I7" si="5">if(L4=0, H4, choose(L4,O4,R4,U4,X4,AA4,AD4,AG4))</f>
        <v>16</v>
      </c>
      <c r="J4" s="29">
        <v>0.6</v>
      </c>
      <c r="L4" s="78">
        <f t="shared" ref="L4:L7" si="6">counta(O4,R4,U4,X4,AA4,AD4,AG4)</f>
        <v>2</v>
      </c>
      <c r="M4" s="78">
        <f t="shared" ref="M4:M7" si="7">if(L4=0, 7, choose(L4,P4,S4,V4,Y4,AB4,AE4,AH4))</f>
        <v>4</v>
      </c>
      <c r="N4" s="78">
        <f t="shared" ref="N4:N7" si="8">if(or(L4 = 0, L4=1), 7, choose(L4-1,P4,S4,V4,Y4,AB4,AE4,AH4))</f>
        <v>2</v>
      </c>
      <c r="O4" s="79">
        <v>16.0</v>
      </c>
      <c r="P4" s="80">
        <v>2.0</v>
      </c>
      <c r="Q4" s="81">
        <f>if(isblank(O4), "", (O4-$H$4)/($J$4-$H$4))</f>
        <v>0.1149425287</v>
      </c>
      <c r="R4" s="79">
        <v>16.0</v>
      </c>
      <c r="S4" s="80">
        <v>4.0</v>
      </c>
      <c r="T4" s="81">
        <f>if(isblank(R4), "", (R4-$H$4)/($J$4-$H$4))</f>
        <v>0.1149425287</v>
      </c>
      <c r="U4" s="79"/>
      <c r="V4" s="82" t="s">
        <v>39</v>
      </c>
      <c r="W4" s="81" t="str">
        <f>if(isblank(U4), "", (U4-$H$4)/($J$4-$H$4))</f>
        <v/>
      </c>
      <c r="X4" s="79"/>
      <c r="Y4" s="82" t="s">
        <v>39</v>
      </c>
      <c r="Z4" s="81" t="str">
        <f>if(isblank(X4), "", (X4-$H$4)/($J$4-$H$4))</f>
        <v/>
      </c>
      <c r="AA4" s="79"/>
      <c r="AB4" s="82" t="s">
        <v>39</v>
      </c>
      <c r="AC4" s="81" t="str">
        <f>if(isblank(AA4), "", (AA4-$H$4)/($J$4-$H$4))</f>
        <v/>
      </c>
      <c r="AD4" s="79"/>
      <c r="AE4" s="82" t="s">
        <v>39</v>
      </c>
      <c r="AF4" s="81" t="str">
        <f>if(isblank(AD4), "", (AD4-$H$4)/($J$4-$H$4))</f>
        <v/>
      </c>
      <c r="AG4" s="79"/>
      <c r="AH4" s="82" t="s">
        <v>39</v>
      </c>
      <c r="AI4" s="81" t="str">
        <f>if(isblank(AG4), "", (AG4-$H$4)/($J$4-$H$4))</f>
        <v/>
      </c>
    </row>
    <row r="5">
      <c r="A5" s="77"/>
      <c r="B5" s="23" t="s">
        <v>8</v>
      </c>
      <c r="C5" s="24" t="s">
        <v>40</v>
      </c>
      <c r="D5" s="25"/>
      <c r="E5" s="26">
        <f t="shared" si="2"/>
        <v>0.02325581395</v>
      </c>
      <c r="F5" s="27">
        <f t="shared" si="3"/>
        <v>0.02325581395</v>
      </c>
      <c r="G5" s="28">
        <f t="shared" si="4"/>
        <v>5</v>
      </c>
      <c r="H5" s="83">
        <v>120.0</v>
      </c>
      <c r="I5" s="30">
        <f t="shared" si="5"/>
        <v>118</v>
      </c>
      <c r="J5" s="83">
        <v>34.0</v>
      </c>
      <c r="L5" s="78">
        <f t="shared" si="6"/>
        <v>2</v>
      </c>
      <c r="M5" s="78">
        <f t="shared" si="7"/>
        <v>5</v>
      </c>
      <c r="N5" s="78">
        <f t="shared" si="8"/>
        <v>5</v>
      </c>
      <c r="O5" s="84">
        <v>120.0</v>
      </c>
      <c r="P5" s="85">
        <v>5.0</v>
      </c>
      <c r="Q5" s="81">
        <f>if(isblank(O5), "", (O5-$H$5)/($J$5-$H$5))</f>
        <v>0</v>
      </c>
      <c r="R5" s="84">
        <v>118.0</v>
      </c>
      <c r="S5" s="85">
        <v>5.0</v>
      </c>
      <c r="T5" s="81">
        <f>if(isblank(R5), "", (R5-$H$5)/($J$5-$H$5))</f>
        <v>0.02325581395</v>
      </c>
      <c r="U5" s="84"/>
      <c r="V5" s="85" t="s">
        <v>39</v>
      </c>
      <c r="W5" s="81" t="str">
        <f>if(isblank(U5), "", (U5-$H$5)/($J$5-$H$5))</f>
        <v/>
      </c>
      <c r="X5" s="84"/>
      <c r="Y5" s="85" t="s">
        <v>39</v>
      </c>
      <c r="Z5" s="81" t="str">
        <f>if(isblank(X5), "", (X5-$H$5)/($J$5-$H$5))</f>
        <v/>
      </c>
      <c r="AA5" s="84"/>
      <c r="AB5" s="85" t="s">
        <v>39</v>
      </c>
      <c r="AC5" s="81" t="str">
        <f>if(isblank(AA5), "", (AA5-$H$5)/($J$5-$H$5))</f>
        <v/>
      </c>
      <c r="AD5" s="84"/>
      <c r="AE5" s="85" t="s">
        <v>39</v>
      </c>
      <c r="AF5" s="81" t="str">
        <f>if(isblank(AD5), "", (AD5-$H$5)/($J$5-$H$5))</f>
        <v/>
      </c>
      <c r="AG5" s="84"/>
      <c r="AH5" s="85" t="s">
        <v>39</v>
      </c>
      <c r="AI5" s="81" t="str">
        <f>if(isblank(AG5), "", (AG5-$H$5)/($J$5-$H$5))</f>
        <v/>
      </c>
    </row>
    <row r="6">
      <c r="A6" s="77"/>
      <c r="B6" s="23" t="s">
        <v>9</v>
      </c>
      <c r="C6" s="86" t="s">
        <v>41</v>
      </c>
      <c r="D6" s="87"/>
      <c r="E6" s="26">
        <f t="shared" si="2"/>
        <v>1.020408163</v>
      </c>
      <c r="F6" s="27">
        <f t="shared" si="3"/>
        <v>0.5102040816</v>
      </c>
      <c r="G6" s="28" t="str">
        <f t="shared" si="4"/>
        <v>9 → 7</v>
      </c>
      <c r="H6" s="31">
        <v>0.0</v>
      </c>
      <c r="I6" s="32">
        <f t="shared" si="5"/>
        <v>2</v>
      </c>
      <c r="J6" s="31">
        <v>1.96</v>
      </c>
      <c r="L6" s="78">
        <f t="shared" si="6"/>
        <v>2</v>
      </c>
      <c r="M6" s="78">
        <f t="shared" si="7"/>
        <v>7</v>
      </c>
      <c r="N6" s="78">
        <f t="shared" si="8"/>
        <v>9</v>
      </c>
      <c r="O6" s="88">
        <v>1.0</v>
      </c>
      <c r="P6" s="85">
        <v>9.0</v>
      </c>
      <c r="Q6" s="81">
        <f>if(isblank(O6), "", (O6-$H$6)/($J$6-$H$6))</f>
        <v>0.5102040816</v>
      </c>
      <c r="R6" s="88">
        <v>2.0</v>
      </c>
      <c r="S6" s="85">
        <v>7.0</v>
      </c>
      <c r="T6" s="81">
        <f>if(isblank(R6), "", (R6-$H$6)/($J$6-$H$6))</f>
        <v>1.020408163</v>
      </c>
      <c r="U6" s="88"/>
      <c r="V6" s="85" t="s">
        <v>39</v>
      </c>
      <c r="W6" s="81" t="str">
        <f>if(isblank(U6), "", (U6-$H$6)/($J$6-$H$6))</f>
        <v/>
      </c>
      <c r="X6" s="88"/>
      <c r="Y6" s="85" t="s">
        <v>39</v>
      </c>
      <c r="Z6" s="81" t="str">
        <f>if(isblank(X6), "", (X6-$H$6)/($J$6-$H$6))</f>
        <v/>
      </c>
      <c r="AA6" s="88"/>
      <c r="AB6" s="85" t="s">
        <v>39</v>
      </c>
      <c r="AC6" s="81" t="str">
        <f>if(isblank(AA6), "", (AA6-$H$6)/($J$6-$H$6))</f>
        <v/>
      </c>
      <c r="AD6" s="88"/>
      <c r="AE6" s="85" t="s">
        <v>39</v>
      </c>
      <c r="AF6" s="81" t="str">
        <f>if(isblank(AD6), "", (AD6-$H$6)/($J$6-$H$6))</f>
        <v/>
      </c>
      <c r="AG6" s="88"/>
      <c r="AH6" s="85" t="s">
        <v>39</v>
      </c>
      <c r="AI6" s="81" t="str">
        <f>if(isblank(AG6), "", (AG6-$H$6)/($J$6-$H$6))</f>
        <v/>
      </c>
    </row>
    <row r="7">
      <c r="A7" s="89"/>
      <c r="B7" s="33" t="s">
        <v>10</v>
      </c>
      <c r="C7" s="90" t="s">
        <v>42</v>
      </c>
      <c r="D7" s="91"/>
      <c r="E7" s="26">
        <f t="shared" si="2"/>
        <v>-0.1894736842</v>
      </c>
      <c r="F7" s="27">
        <f t="shared" si="3"/>
        <v>0.01578947368</v>
      </c>
      <c r="G7" s="28">
        <f t="shared" si="4"/>
        <v>6</v>
      </c>
      <c r="H7" s="92">
        <v>5.0</v>
      </c>
      <c r="I7" s="93">
        <f t="shared" si="5"/>
        <v>1.4</v>
      </c>
      <c r="J7" s="92">
        <v>24.0</v>
      </c>
      <c r="L7" s="78">
        <f t="shared" si="6"/>
        <v>2</v>
      </c>
      <c r="M7" s="78">
        <f t="shared" si="7"/>
        <v>6</v>
      </c>
      <c r="N7" s="78">
        <f t="shared" si="8"/>
        <v>6</v>
      </c>
      <c r="O7" s="94">
        <v>1.1</v>
      </c>
      <c r="P7" s="95">
        <v>6.0</v>
      </c>
      <c r="Q7" s="81">
        <f>if(isblank(O7), "", (O7-$H$7)/($J$7-$H$7))</f>
        <v>-0.2052631579</v>
      </c>
      <c r="R7" s="94">
        <v>1.4</v>
      </c>
      <c r="S7" s="95">
        <v>6.0</v>
      </c>
      <c r="T7" s="81">
        <f>if(isblank(R7), "", (R7-$H$7)/($J$7-$H$7))</f>
        <v>-0.1894736842</v>
      </c>
      <c r="U7" s="94"/>
      <c r="V7" s="95" t="s">
        <v>39</v>
      </c>
      <c r="W7" s="81" t="str">
        <f>if(isblank(U7), "", (U7-$H$7)/($J$7-$H$7))</f>
        <v/>
      </c>
      <c r="X7" s="94"/>
      <c r="Y7" s="95" t="s">
        <v>39</v>
      </c>
      <c r="Z7" s="81" t="str">
        <f>if(isblank(X7), "", (X7-$H$7)/($J$7-$H$7))</f>
        <v/>
      </c>
      <c r="AA7" s="94"/>
      <c r="AB7" s="95" t="s">
        <v>39</v>
      </c>
      <c r="AC7" s="81" t="str">
        <f>if(isblank(AA7), "", (AA7-$H$7)/($J$7-$H$7))</f>
        <v/>
      </c>
      <c r="AD7" s="94"/>
      <c r="AE7" s="95" t="s">
        <v>39</v>
      </c>
      <c r="AF7" s="81" t="str">
        <f>if(isblank(AD7), "", (AD7-$H$7)/($J$7-$H$7))</f>
        <v/>
      </c>
      <c r="AG7" s="94"/>
      <c r="AH7" s="95" t="s">
        <v>39</v>
      </c>
      <c r="AI7" s="81" t="str">
        <f>if(isblank(AG7), "", (AG7-$H$7)/($J$7-$H$7))</f>
        <v/>
      </c>
    </row>
    <row r="10" ht="21.75" customHeight="1">
      <c r="B10" s="96" t="s">
        <v>43</v>
      </c>
      <c r="C10" s="21"/>
      <c r="D10" s="21"/>
      <c r="E10" s="21"/>
      <c r="F10" s="21"/>
      <c r="G10" s="21"/>
      <c r="H10" s="21"/>
      <c r="I10" s="21"/>
      <c r="J10" s="21"/>
    </row>
    <row r="11">
      <c r="B11" s="97" t="s">
        <v>27</v>
      </c>
    </row>
    <row r="12">
      <c r="C12" s="98" t="s">
        <v>44</v>
      </c>
    </row>
    <row r="13">
      <c r="C13" s="57" t="s">
        <v>45</v>
      </c>
    </row>
    <row r="14">
      <c r="C14" s="57" t="s">
        <v>46</v>
      </c>
    </row>
    <row r="15">
      <c r="C15" s="57" t="s">
        <v>47</v>
      </c>
    </row>
    <row r="16">
      <c r="B16" s="99" t="s">
        <v>28</v>
      </c>
      <c r="C16" s="13"/>
      <c r="D16" s="13"/>
      <c r="E16" s="13"/>
      <c r="F16" s="13"/>
      <c r="G16" s="13"/>
      <c r="H16" s="13"/>
      <c r="I16" s="13"/>
      <c r="J16" s="13"/>
    </row>
    <row r="17">
      <c r="C17" s="98" t="s">
        <v>44</v>
      </c>
    </row>
    <row r="18">
      <c r="C18" s="57" t="s">
        <v>45</v>
      </c>
    </row>
    <row r="19">
      <c r="C19" s="57" t="s">
        <v>46</v>
      </c>
    </row>
    <row r="20">
      <c r="C20" s="57" t="s">
        <v>47</v>
      </c>
    </row>
  </sheetData>
  <mergeCells count="19">
    <mergeCell ref="R2:S2"/>
    <mergeCell ref="U2:V2"/>
    <mergeCell ref="X2:Y2"/>
    <mergeCell ref="AA2:AB2"/>
    <mergeCell ref="AD2:AE2"/>
    <mergeCell ref="AG2:AH2"/>
    <mergeCell ref="B10:J10"/>
    <mergeCell ref="C12:J12"/>
    <mergeCell ref="C13:J13"/>
    <mergeCell ref="B16:J16"/>
    <mergeCell ref="C17:J17"/>
    <mergeCell ref="C18:J18"/>
    <mergeCell ref="E1:F1"/>
    <mergeCell ref="B2:C3"/>
    <mergeCell ref="D2:D3"/>
    <mergeCell ref="E2:E3"/>
    <mergeCell ref="F2:F3"/>
    <mergeCell ref="G2:G3"/>
    <mergeCell ref="O2:P2"/>
  </mergeCells>
  <conditionalFormatting sqref="P4:P7 S4:S7 V4:V7 Y4:Y7 AB4:AB7 AE4:AE7 AH4:AH7">
    <cfRule type="cellIs" dxfId="1" priority="1" operator="lessThan">
      <formula>4</formula>
    </cfRule>
  </conditionalFormatting>
  <conditionalFormatting sqref="P4:P7 S4:S7 V4:V7 Y4:Y7 AB4:AB7 AE4:AE7 AH4:AH7">
    <cfRule type="cellIs" dxfId="5" priority="2" operator="lessThan">
      <formula>7</formula>
    </cfRule>
  </conditionalFormatting>
  <conditionalFormatting sqref="P4:P7 S4:S7 V4:V7 Y4:Y7 AB4:AB7 AE4:AE7 AH4:AH7">
    <cfRule type="notContainsBlanks" dxfId="2" priority="3">
      <formula>LEN(TRIM(P4))&gt;0</formula>
    </cfRule>
  </conditionalFormatting>
  <conditionalFormatting sqref="F2:F7">
    <cfRule type="cellIs" dxfId="1" priority="4" operator="lessThan">
      <formula>"0%"</formula>
    </cfRule>
  </conditionalFormatting>
  <conditionalFormatting sqref="F2:F7">
    <cfRule type="cellIs" dxfId="2" priority="5" operator="greaterThan">
      <formula>"0%"</formula>
    </cfRule>
  </conditionalFormatting>
  <conditionalFormatting sqref="H4:H7">
    <cfRule type="expression" dxfId="0" priority="6">
      <formula>"I12 &gt; H12"</formula>
    </cfRule>
  </conditionalFormatting>
  <conditionalFormatting sqref="G1:G7">
    <cfRule type="expression" dxfId="3" priority="7">
      <formula>value(left(G1, 2)) &lt; value(right(G1, 2))</formula>
    </cfRule>
  </conditionalFormatting>
  <conditionalFormatting sqref="G1:G7">
    <cfRule type="expression" dxfId="4" priority="8">
      <formula>value(left(G1, 2)) &gt; value(right(G1, 2))</formula>
    </cfRule>
  </conditionalFormatting>
  <dataValidations>
    <dataValidation type="list" allowBlank="1" showErrorMessage="1" sqref="P4:P7 S4:S7 V4:V7 Y4:Y7 AB4:AB7 AE4:AE7 AH4:AH7">
      <formula1>"-,1,2,3,4,5,6,7,8,9,10"</formula1>
    </dataValidation>
  </dataValidation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>
      <pane xSplit="14.0" ySplit="8.0" topLeftCell="O9" activePane="bottomRight" state="frozen"/>
      <selection activeCell="O1" sqref="O1" pane="topRight"/>
      <selection activeCell="A9" sqref="A9" pane="bottomLeft"/>
      <selection activeCell="O9" sqref="O9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2.75"/>
    <col customWidth="1" min="4" max="4" width="15.5"/>
    <col customWidth="1" min="5" max="6" width="5.88"/>
    <col customWidth="1" min="7" max="7" width="8.63"/>
    <col customWidth="1" min="8" max="10" width="8.13"/>
    <col customWidth="1" min="11" max="11" width="2.0"/>
    <col customWidth="1" hidden="1" min="12" max="14" width="6.75"/>
    <col customWidth="1" min="15" max="16" width="7.5"/>
    <col customWidth="1" hidden="1" min="17" max="17" width="7.5"/>
    <col customWidth="1" min="18" max="19" width="7.5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</cols>
  <sheetData>
    <row r="1" ht="23.25" customHeight="1">
      <c r="A1" s="44"/>
      <c r="B1" s="45"/>
      <c r="C1" s="4"/>
      <c r="D1" s="59" t="s">
        <v>1</v>
      </c>
      <c r="E1" s="59" t="s">
        <v>2</v>
      </c>
      <c r="G1" s="60" t="s">
        <v>3</v>
      </c>
      <c r="H1" s="18"/>
      <c r="I1" s="18"/>
      <c r="J1" s="18"/>
      <c r="K1" s="4"/>
      <c r="L1" s="4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</row>
    <row r="2" ht="20.25" customHeight="1">
      <c r="A2" s="44"/>
      <c r="B2" s="12" t="s">
        <v>48</v>
      </c>
      <c r="C2" s="13"/>
      <c r="D2" s="14" t="s">
        <v>49</v>
      </c>
      <c r="E2" s="15">
        <f>AVERAGE(E4:E7)</f>
        <v>0.2160714286</v>
      </c>
      <c r="F2" s="16">
        <f>IFERROR(AVERAGE(F4:F7), "")</f>
        <v>-0.02358630952</v>
      </c>
      <c r="G2" s="17">
        <f>if(N2&lt;&gt;M2, CONCATENATE(N2, " → ", M2), M2)</f>
        <v>4</v>
      </c>
      <c r="H2" s="18"/>
      <c r="I2" s="18"/>
      <c r="J2" s="18"/>
      <c r="M2" s="61">
        <f t="shared" ref="M2:N2" si="1">rounddown(AVERAGE(M4:M7))</f>
        <v>4</v>
      </c>
      <c r="N2" s="61">
        <f t="shared" si="1"/>
        <v>4</v>
      </c>
      <c r="O2" s="62" t="s">
        <v>27</v>
      </c>
      <c r="Q2" s="62"/>
      <c r="R2" s="63" t="s">
        <v>28</v>
      </c>
      <c r="T2" s="59"/>
      <c r="U2" s="64" t="s">
        <v>29</v>
      </c>
      <c r="W2" s="65"/>
      <c r="X2" s="64" t="s">
        <v>30</v>
      </c>
      <c r="Z2" s="65"/>
      <c r="AA2" s="64" t="s">
        <v>31</v>
      </c>
      <c r="AC2" s="59"/>
      <c r="AD2" s="66" t="s">
        <v>32</v>
      </c>
      <c r="AF2" s="67"/>
      <c r="AG2" s="66" t="s">
        <v>33</v>
      </c>
      <c r="AI2" s="68"/>
    </row>
    <row r="3" ht="20.25" customHeight="1">
      <c r="B3" s="21"/>
      <c r="C3" s="21"/>
      <c r="D3" s="21"/>
      <c r="E3" s="21"/>
      <c r="F3" s="21"/>
      <c r="G3" s="21"/>
      <c r="H3" s="22" t="s">
        <v>4</v>
      </c>
      <c r="I3" s="22" t="s">
        <v>5</v>
      </c>
      <c r="J3" s="22" t="s">
        <v>6</v>
      </c>
      <c r="K3" s="69"/>
      <c r="L3" s="69" t="s">
        <v>34</v>
      </c>
      <c r="M3" s="70" t="s">
        <v>35</v>
      </c>
      <c r="N3" s="70" t="s">
        <v>36</v>
      </c>
      <c r="O3" s="71" t="s">
        <v>5</v>
      </c>
      <c r="P3" s="60" t="s">
        <v>3</v>
      </c>
      <c r="Q3" s="72" t="s">
        <v>37</v>
      </c>
      <c r="R3" s="71" t="s">
        <v>5</v>
      </c>
      <c r="S3" s="60" t="s">
        <v>3</v>
      </c>
      <c r="T3" s="73" t="s">
        <v>37</v>
      </c>
      <c r="U3" s="71" t="s">
        <v>5</v>
      </c>
      <c r="V3" s="60" t="s">
        <v>3</v>
      </c>
      <c r="W3" s="74" t="s">
        <v>37</v>
      </c>
      <c r="X3" s="71" t="s">
        <v>5</v>
      </c>
      <c r="Y3" s="60" t="s">
        <v>3</v>
      </c>
      <c r="Z3" s="74" t="s">
        <v>37</v>
      </c>
      <c r="AA3" s="71" t="s">
        <v>5</v>
      </c>
      <c r="AB3" s="60" t="s">
        <v>3</v>
      </c>
      <c r="AC3" s="74" t="s">
        <v>37</v>
      </c>
      <c r="AD3" s="71" t="s">
        <v>5</v>
      </c>
      <c r="AE3" s="60" t="s">
        <v>3</v>
      </c>
      <c r="AF3" s="75" t="s">
        <v>37</v>
      </c>
      <c r="AG3" s="71" t="s">
        <v>5</v>
      </c>
      <c r="AH3" s="60" t="s">
        <v>3</v>
      </c>
      <c r="AI3" s="76" t="s">
        <v>37</v>
      </c>
    </row>
    <row r="4">
      <c r="A4" s="77"/>
      <c r="B4" s="23" t="s">
        <v>7</v>
      </c>
      <c r="C4" s="24" t="s">
        <v>50</v>
      </c>
      <c r="D4" s="100" t="s">
        <v>49</v>
      </c>
      <c r="E4" s="26">
        <f t="shared" ref="E4:E7" si="2">if(L4=0, 0%, choose(L4,Q4,T4,W4,Z4,AC4,AF4, AI4))</f>
        <v>0.7142857143</v>
      </c>
      <c r="F4" s="27">
        <f t="shared" ref="F4:F7" si="3">if(L4=1, E4, if(L4&gt;1, E4-choose(L4-1,Q4,T4,W4,Z4,AC4,AF4, AI4), ""))</f>
        <v>0.4285714286</v>
      </c>
      <c r="G4" s="28" t="str">
        <f t="shared" ref="G4:G7" si="4">if(N4&lt;&gt;M4, CONCATENATE(N4, " → ", M4), M4)</f>
        <v>6 → 3</v>
      </c>
      <c r="H4" s="29">
        <v>10.0</v>
      </c>
      <c r="I4" s="30">
        <f t="shared" ref="I4:I7" si="5">if(L4=0, H4, choose(L4,O4,R4,U4,X4,AA4,AD4,AG4))</f>
        <v>5</v>
      </c>
      <c r="J4" s="29">
        <v>3.0</v>
      </c>
      <c r="L4" s="78">
        <f t="shared" ref="L4:L7" si="6">counta(O4,R4,U4,X4,AA4,AD4,AG4)</f>
        <v>3</v>
      </c>
      <c r="M4" s="78">
        <f t="shared" ref="M4:M7" si="7">if(L4=0, 7, choose(L4,P4,S4,V4,Y4,AB4,AE4,AH4))</f>
        <v>3</v>
      </c>
      <c r="N4" s="78">
        <f t="shared" ref="N4:N7" si="8">if(or(L4 = 0, L4=1), 7, choose(L4-1,P4,S4,V4,Y4,AB4,AE4,AH4))</f>
        <v>6</v>
      </c>
      <c r="O4" s="79">
        <v>10.0</v>
      </c>
      <c r="P4" s="101">
        <v>6.0</v>
      </c>
      <c r="Q4" s="81">
        <f>if(isblank(O4), "", (O4-$H$4)/($J$4-$H$4))</f>
        <v>0</v>
      </c>
      <c r="R4" s="79">
        <v>8.0</v>
      </c>
      <c r="S4" s="80">
        <v>6.0</v>
      </c>
      <c r="T4" s="81">
        <f>if(isblank(R4), "", (R4-$H$4)/($J$4-$H$4))</f>
        <v>0.2857142857</v>
      </c>
      <c r="U4" s="79">
        <v>5.0</v>
      </c>
      <c r="V4" s="80">
        <v>3.0</v>
      </c>
      <c r="W4" s="81">
        <f>if(isblank(U4), "", (U4-$H$4)/($J$4-$H$4))</f>
        <v>0.7142857143</v>
      </c>
      <c r="X4" s="79"/>
      <c r="Y4" s="82" t="s">
        <v>39</v>
      </c>
      <c r="Z4" s="81" t="str">
        <f>if(isblank(X4), "", (X4-$H$4)/($J$4-$H$4))</f>
        <v/>
      </c>
      <c r="AA4" s="79"/>
      <c r="AB4" s="82" t="s">
        <v>39</v>
      </c>
      <c r="AC4" s="81" t="str">
        <f>if(isblank(AA4), "", (AA4-$H$4)/($J$4-$H$4))</f>
        <v/>
      </c>
      <c r="AD4" s="79"/>
      <c r="AE4" s="82" t="s">
        <v>39</v>
      </c>
      <c r="AF4" s="81" t="str">
        <f>if(isblank(AD4), "", (AD4-$H$4)/($J$4-$H$4))</f>
        <v/>
      </c>
      <c r="AG4" s="79"/>
      <c r="AH4" s="82" t="s">
        <v>39</v>
      </c>
      <c r="AI4" s="81" t="str">
        <f>if(isblank(AG4), "", (AG4-$H$4)/($J$4-$H$4))</f>
        <v/>
      </c>
    </row>
    <row r="5">
      <c r="A5" s="77"/>
      <c r="B5" s="23" t="s">
        <v>8</v>
      </c>
      <c r="C5" s="24" t="s">
        <v>51</v>
      </c>
      <c r="D5" s="100" t="s">
        <v>52</v>
      </c>
      <c r="E5" s="26">
        <f t="shared" si="2"/>
        <v>0</v>
      </c>
      <c r="F5" s="27">
        <f t="shared" si="3"/>
        <v>-0.6666666667</v>
      </c>
      <c r="G5" s="28" t="str">
        <f t="shared" si="4"/>
        <v>6 → 4</v>
      </c>
      <c r="H5" s="29">
        <v>3.0</v>
      </c>
      <c r="I5" s="30">
        <f t="shared" si="5"/>
        <v>3</v>
      </c>
      <c r="J5" s="29">
        <v>6.0</v>
      </c>
      <c r="L5" s="78">
        <f t="shared" si="6"/>
        <v>2</v>
      </c>
      <c r="M5" s="78">
        <f t="shared" si="7"/>
        <v>4</v>
      </c>
      <c r="N5" s="78">
        <f t="shared" si="8"/>
        <v>6</v>
      </c>
      <c r="O5" s="84">
        <v>5.0</v>
      </c>
      <c r="P5" s="102">
        <v>6.0</v>
      </c>
      <c r="Q5" s="81">
        <f>if(isblank(O5), "", (O5-$H$5)/($J$5-$H$5))</f>
        <v>0.6666666667</v>
      </c>
      <c r="R5" s="84">
        <v>3.0</v>
      </c>
      <c r="S5" s="85">
        <v>4.0</v>
      </c>
      <c r="T5" s="81">
        <f>if(isblank(R5), "", (R5-$H$5)/($J$5-$H$5))</f>
        <v>0</v>
      </c>
      <c r="U5" s="84"/>
      <c r="V5" s="85" t="s">
        <v>39</v>
      </c>
      <c r="W5" s="81" t="str">
        <f>if(isblank(U5), "", (U5-$H$5)/($J$5-$H$5))</f>
        <v/>
      </c>
      <c r="X5" s="84"/>
      <c r="Y5" s="85" t="s">
        <v>39</v>
      </c>
      <c r="Z5" s="81" t="str">
        <f>if(isblank(X5), "", (X5-$H$5)/($J$5-$H$5))</f>
        <v/>
      </c>
      <c r="AA5" s="84"/>
      <c r="AB5" s="85" t="s">
        <v>39</v>
      </c>
      <c r="AC5" s="81" t="str">
        <f>if(isblank(AA5), "", (AA5-$H$5)/($J$5-$H$5))</f>
        <v/>
      </c>
      <c r="AD5" s="84"/>
      <c r="AE5" s="85" t="s">
        <v>39</v>
      </c>
      <c r="AF5" s="81" t="str">
        <f>if(isblank(AD5), "", (AD5-$H$5)/($J$5-$H$5))</f>
        <v/>
      </c>
      <c r="AG5" s="84"/>
      <c r="AH5" s="85" t="s">
        <v>39</v>
      </c>
      <c r="AI5" s="81" t="str">
        <f>if(isblank(AG5), "", (AG5-$H$5)/($J$5-$H$5))</f>
        <v/>
      </c>
    </row>
    <row r="6">
      <c r="A6" s="77"/>
      <c r="B6" s="23" t="s">
        <v>9</v>
      </c>
      <c r="C6" s="86" t="s">
        <v>53</v>
      </c>
      <c r="D6" s="103" t="s">
        <v>54</v>
      </c>
      <c r="E6" s="26">
        <f t="shared" si="2"/>
        <v>0.15</v>
      </c>
      <c r="F6" s="27">
        <f t="shared" si="3"/>
        <v>0.14375</v>
      </c>
      <c r="G6" s="28" t="str">
        <f t="shared" si="4"/>
        <v>4 → 7</v>
      </c>
      <c r="H6" s="29">
        <v>2000.0</v>
      </c>
      <c r="I6" s="30">
        <f t="shared" si="5"/>
        <v>3200</v>
      </c>
      <c r="J6" s="29">
        <v>10000.0</v>
      </c>
      <c r="L6" s="78">
        <f t="shared" si="6"/>
        <v>2</v>
      </c>
      <c r="M6" s="78">
        <f t="shared" si="7"/>
        <v>7</v>
      </c>
      <c r="N6" s="78">
        <f t="shared" si="8"/>
        <v>4</v>
      </c>
      <c r="O6" s="84">
        <v>2050.0</v>
      </c>
      <c r="P6" s="85">
        <v>4.0</v>
      </c>
      <c r="Q6" s="81">
        <f>if(isblank(O6), "", (O6-$H$6)/($J$6-$H$6))</f>
        <v>0.00625</v>
      </c>
      <c r="R6" s="84">
        <v>3200.0</v>
      </c>
      <c r="S6" s="85">
        <v>7.0</v>
      </c>
      <c r="T6" s="81">
        <f>if(isblank(R6), "", (R6-$H$6)/($J$6-$H$6))</f>
        <v>0.15</v>
      </c>
      <c r="U6" s="84"/>
      <c r="V6" s="85" t="s">
        <v>39</v>
      </c>
      <c r="W6" s="81" t="str">
        <f>if(isblank(U6), "", (U6-$H$6)/($J$6-$H$6))</f>
        <v/>
      </c>
      <c r="X6" s="84"/>
      <c r="Y6" s="85" t="s">
        <v>39</v>
      </c>
      <c r="Z6" s="81" t="str">
        <f>if(isblank(X6), "", (X6-$H$6)/($J$6-$H$6))</f>
        <v/>
      </c>
      <c r="AA6" s="84"/>
      <c r="AB6" s="85" t="s">
        <v>39</v>
      </c>
      <c r="AC6" s="81" t="str">
        <f>if(isblank(AA6), "", (AA6-$H$6)/($J$6-$H$6))</f>
        <v/>
      </c>
      <c r="AD6" s="84"/>
      <c r="AE6" s="85" t="s">
        <v>39</v>
      </c>
      <c r="AF6" s="81" t="str">
        <f>if(isblank(AD6), "", (AD6-$H$6)/($J$6-$H$6))</f>
        <v/>
      </c>
      <c r="AG6" s="84"/>
      <c r="AH6" s="85" t="s">
        <v>39</v>
      </c>
      <c r="AI6" s="81" t="str">
        <f>if(isblank(AG6), "", (AG6-$H$6)/($J$6-$H$6))</f>
        <v/>
      </c>
    </row>
    <row r="7">
      <c r="A7" s="89"/>
      <c r="B7" s="33" t="s">
        <v>10</v>
      </c>
      <c r="C7" s="90" t="s">
        <v>55</v>
      </c>
      <c r="D7" s="104" t="s">
        <v>49</v>
      </c>
      <c r="E7" s="26">
        <f t="shared" si="2"/>
        <v>0</v>
      </c>
      <c r="F7" s="27">
        <f t="shared" si="3"/>
        <v>0</v>
      </c>
      <c r="G7" s="28">
        <f t="shared" si="4"/>
        <v>3</v>
      </c>
      <c r="H7" s="105">
        <v>0.0</v>
      </c>
      <c r="I7" s="30">
        <f t="shared" si="5"/>
        <v>0</v>
      </c>
      <c r="J7" s="83">
        <v>4.0</v>
      </c>
      <c r="L7" s="78">
        <f t="shared" si="6"/>
        <v>2</v>
      </c>
      <c r="M7" s="78">
        <f t="shared" si="7"/>
        <v>3</v>
      </c>
      <c r="N7" s="78">
        <f t="shared" si="8"/>
        <v>3</v>
      </c>
      <c r="O7" s="106">
        <v>0.0</v>
      </c>
      <c r="P7" s="95">
        <v>3.0</v>
      </c>
      <c r="Q7" s="81">
        <f>if(isblank(O7), "", (O7-$H$7)/($J$7-$H$7))</f>
        <v>0</v>
      </c>
      <c r="R7" s="106">
        <v>0.0</v>
      </c>
      <c r="S7" s="95">
        <v>3.0</v>
      </c>
      <c r="T7" s="81">
        <f>if(isblank(R7), "", (R7-$H$7)/($J$7-$H$7))</f>
        <v>0</v>
      </c>
      <c r="U7" s="106"/>
      <c r="V7" s="95" t="s">
        <v>39</v>
      </c>
      <c r="W7" s="81" t="str">
        <f>if(isblank(U7), "", (U7-$H$7)/($J$7-$H$7))</f>
        <v/>
      </c>
      <c r="X7" s="106"/>
      <c r="Y7" s="95" t="s">
        <v>39</v>
      </c>
      <c r="Z7" s="81" t="str">
        <f>if(isblank(X7), "", (X7-$H$7)/($J$7-$H$7))</f>
        <v/>
      </c>
      <c r="AA7" s="106"/>
      <c r="AB7" s="95" t="s">
        <v>39</v>
      </c>
      <c r="AC7" s="81" t="str">
        <f>if(isblank(AA7), "", (AA7-$H$7)/($J$7-$H$7))</f>
        <v/>
      </c>
      <c r="AD7" s="106"/>
      <c r="AE7" s="95" t="s">
        <v>39</v>
      </c>
      <c r="AF7" s="81" t="str">
        <f>if(isblank(AD7), "", (AD7-$H$7)/($J$7-$H$7))</f>
        <v/>
      </c>
      <c r="AG7" s="106"/>
      <c r="AH7" s="95" t="s">
        <v>39</v>
      </c>
      <c r="AI7" s="81" t="str">
        <f>if(isblank(AG7), "", (AG7-$H$7)/($J$7-$H$7))</f>
        <v/>
      </c>
    </row>
    <row r="10" ht="21.75" customHeight="1">
      <c r="B10" s="96" t="s">
        <v>43</v>
      </c>
      <c r="C10" s="21"/>
      <c r="D10" s="21"/>
      <c r="E10" s="21"/>
      <c r="F10" s="21"/>
      <c r="G10" s="21"/>
      <c r="H10" s="21"/>
      <c r="I10" s="21"/>
      <c r="J10" s="21"/>
    </row>
    <row r="11">
      <c r="B11" s="97" t="s">
        <v>27</v>
      </c>
    </row>
    <row r="12">
      <c r="C12" s="98" t="s">
        <v>44</v>
      </c>
    </row>
    <row r="13">
      <c r="C13" s="57" t="s">
        <v>45</v>
      </c>
    </row>
    <row r="14">
      <c r="C14" s="57" t="s">
        <v>46</v>
      </c>
    </row>
    <row r="15">
      <c r="C15" s="57" t="s">
        <v>47</v>
      </c>
    </row>
    <row r="16">
      <c r="B16" s="99" t="s">
        <v>28</v>
      </c>
      <c r="C16" s="13"/>
      <c r="D16" s="13"/>
      <c r="E16" s="13"/>
      <c r="F16" s="13"/>
      <c r="G16" s="13"/>
      <c r="H16" s="13"/>
      <c r="I16" s="13"/>
      <c r="J16" s="13"/>
    </row>
    <row r="17">
      <c r="C17" s="98" t="s">
        <v>44</v>
      </c>
    </row>
    <row r="18">
      <c r="C18" s="57" t="s">
        <v>45</v>
      </c>
    </row>
    <row r="19">
      <c r="C19" s="57" t="s">
        <v>46</v>
      </c>
    </row>
    <row r="20">
      <c r="C20" s="57" t="s">
        <v>47</v>
      </c>
    </row>
  </sheetData>
  <mergeCells count="19">
    <mergeCell ref="R2:S2"/>
    <mergeCell ref="U2:V2"/>
    <mergeCell ref="X2:Y2"/>
    <mergeCell ref="AA2:AB2"/>
    <mergeCell ref="AD2:AE2"/>
    <mergeCell ref="AG2:AH2"/>
    <mergeCell ref="B10:J10"/>
    <mergeCell ref="C12:J12"/>
    <mergeCell ref="C13:J13"/>
    <mergeCell ref="B16:J16"/>
    <mergeCell ref="C17:J17"/>
    <mergeCell ref="C18:J18"/>
    <mergeCell ref="E1:F1"/>
    <mergeCell ref="B2:C3"/>
    <mergeCell ref="D2:D3"/>
    <mergeCell ref="E2:E3"/>
    <mergeCell ref="F2:F3"/>
    <mergeCell ref="G2:G3"/>
    <mergeCell ref="O2:P2"/>
  </mergeCells>
  <conditionalFormatting sqref="P4:P7 S4:S7 V4:V7 Y4:Y7 AB4:AB7 AE4:AE7 AH4:AH7">
    <cfRule type="cellIs" dxfId="1" priority="1" operator="lessThan">
      <formula>4</formula>
    </cfRule>
  </conditionalFormatting>
  <conditionalFormatting sqref="P4:P7 S4:S7 V4:V7 Y4:Y7 AB4:AB7 AE4:AE7 AH4:AH7">
    <cfRule type="cellIs" dxfId="5" priority="2" operator="lessThan">
      <formula>7</formula>
    </cfRule>
  </conditionalFormatting>
  <conditionalFormatting sqref="P4:P7 S4:S7 V4:V7 Y4:Y7 AB4:AB7 AE4:AE7 AH4:AH7">
    <cfRule type="notContainsBlanks" dxfId="2" priority="3">
      <formula>LEN(TRIM(P4))&gt;0</formula>
    </cfRule>
  </conditionalFormatting>
  <conditionalFormatting sqref="F2:F7">
    <cfRule type="cellIs" dxfId="1" priority="4" operator="lessThan">
      <formula>"0%"</formula>
    </cfRule>
  </conditionalFormatting>
  <conditionalFormatting sqref="F2:F7">
    <cfRule type="cellIs" dxfId="2" priority="5" operator="greaterThan">
      <formula>"0%"</formula>
    </cfRule>
  </conditionalFormatting>
  <conditionalFormatting sqref="H4:H7">
    <cfRule type="expression" dxfId="0" priority="6">
      <formula>"I12 &gt; H12"</formula>
    </cfRule>
  </conditionalFormatting>
  <conditionalFormatting sqref="G1:G7">
    <cfRule type="expression" dxfId="3" priority="7">
      <formula>value(left(G1, 2)) &lt; value(right(G1, 2))</formula>
    </cfRule>
  </conditionalFormatting>
  <conditionalFormatting sqref="G1:G7">
    <cfRule type="expression" dxfId="4" priority="8">
      <formula>value(left(G1, 2)) &gt; value(right(G1, 2))</formula>
    </cfRule>
  </conditionalFormatting>
  <dataValidations>
    <dataValidation type="list" allowBlank="1" showErrorMessage="1" sqref="P4:P7 S4:S7 V4:V7 Y4:Y7 AB4:AB7 AE4:AE7 AH4:AH7">
      <formula1>"-,1,2,3,4,5,6,7,8,9,10"</formula1>
    </dataValidation>
  </dataValidation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>
      <pane xSplit="14.0" ySplit="7.0" topLeftCell="O8" activePane="bottomRight" state="frozen"/>
      <selection activeCell="O1" sqref="O1" pane="topRight"/>
      <selection activeCell="A8" sqref="A8" pane="bottomLeft"/>
      <selection activeCell="O8" sqref="O8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5.88"/>
    <col customWidth="1" min="7" max="7" width="8.63"/>
    <col customWidth="1" min="8" max="10" width="8.13"/>
    <col customWidth="1" min="11" max="11" width="2.0"/>
    <col customWidth="1" min="12" max="14" width="6.75"/>
    <col customWidth="1" min="15" max="16" width="7.5"/>
    <col customWidth="1" hidden="1" min="17" max="17" width="7.5"/>
    <col customWidth="1" min="18" max="19" width="7.5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</cols>
  <sheetData>
    <row r="1" ht="23.25" customHeight="1">
      <c r="A1" s="44"/>
      <c r="B1" s="45"/>
      <c r="C1" s="4"/>
      <c r="D1" s="59" t="s">
        <v>1</v>
      </c>
      <c r="E1" s="59" t="s">
        <v>2</v>
      </c>
      <c r="G1" s="60" t="s">
        <v>3</v>
      </c>
      <c r="H1" s="18"/>
      <c r="I1" s="18"/>
      <c r="J1" s="18"/>
      <c r="K1" s="4"/>
      <c r="L1" s="4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</row>
    <row r="2" ht="20.25" customHeight="1">
      <c r="A2" s="44"/>
      <c r="B2" s="12" t="s">
        <v>56</v>
      </c>
      <c r="C2" s="13"/>
      <c r="D2" s="14" t="s">
        <v>57</v>
      </c>
      <c r="E2" s="15">
        <f>AVERAGE(E4:E6)</f>
        <v>0.4444444444</v>
      </c>
      <c r="F2" s="16">
        <f>IFERROR(AVERAGE(F4:F6), "")</f>
        <v>0.3412698413</v>
      </c>
      <c r="G2" s="17" t="str">
        <f>if(N2&lt;&gt;M2, CONCATENATE(N2, " → ", M2), M2)</f>
        <v>4 → 6</v>
      </c>
      <c r="H2" s="18"/>
      <c r="I2" s="18"/>
      <c r="J2" s="18"/>
      <c r="M2" s="61">
        <f t="shared" ref="M2:N2" si="1">rounddown(AVERAGE(M4:M6))</f>
        <v>6</v>
      </c>
      <c r="N2" s="61">
        <f t="shared" si="1"/>
        <v>4</v>
      </c>
      <c r="O2" s="62" t="s">
        <v>27</v>
      </c>
      <c r="Q2" s="62"/>
      <c r="R2" s="63" t="s">
        <v>28</v>
      </c>
      <c r="T2" s="59"/>
      <c r="U2" s="64" t="s">
        <v>29</v>
      </c>
      <c r="W2" s="65"/>
      <c r="X2" s="64" t="s">
        <v>30</v>
      </c>
      <c r="Z2" s="65"/>
      <c r="AA2" s="64" t="s">
        <v>31</v>
      </c>
      <c r="AC2" s="59"/>
      <c r="AD2" s="66" t="s">
        <v>32</v>
      </c>
      <c r="AF2" s="67"/>
      <c r="AG2" s="66" t="s">
        <v>33</v>
      </c>
      <c r="AI2" s="68"/>
    </row>
    <row r="3" ht="20.25" customHeight="1">
      <c r="B3" s="21"/>
      <c r="C3" s="21"/>
      <c r="D3" s="21"/>
      <c r="E3" s="21"/>
      <c r="F3" s="21"/>
      <c r="G3" s="21"/>
      <c r="H3" s="22" t="s">
        <v>4</v>
      </c>
      <c r="I3" s="22" t="s">
        <v>5</v>
      </c>
      <c r="J3" s="22" t="s">
        <v>6</v>
      </c>
      <c r="K3" s="69"/>
      <c r="L3" s="69" t="s">
        <v>34</v>
      </c>
      <c r="M3" s="70" t="s">
        <v>35</v>
      </c>
      <c r="N3" s="70" t="s">
        <v>36</v>
      </c>
      <c r="O3" s="71" t="s">
        <v>5</v>
      </c>
      <c r="P3" s="60" t="s">
        <v>3</v>
      </c>
      <c r="Q3" s="72" t="s">
        <v>37</v>
      </c>
      <c r="R3" s="71" t="s">
        <v>5</v>
      </c>
      <c r="S3" s="60" t="s">
        <v>3</v>
      </c>
      <c r="T3" s="73" t="s">
        <v>37</v>
      </c>
      <c r="U3" s="71" t="s">
        <v>5</v>
      </c>
      <c r="V3" s="60" t="s">
        <v>3</v>
      </c>
      <c r="W3" s="74" t="s">
        <v>37</v>
      </c>
      <c r="X3" s="71" t="s">
        <v>5</v>
      </c>
      <c r="Y3" s="60" t="s">
        <v>3</v>
      </c>
      <c r="Z3" s="74" t="s">
        <v>37</v>
      </c>
      <c r="AA3" s="71" t="s">
        <v>5</v>
      </c>
      <c r="AB3" s="60" t="s">
        <v>3</v>
      </c>
      <c r="AC3" s="74" t="s">
        <v>37</v>
      </c>
      <c r="AD3" s="71" t="s">
        <v>5</v>
      </c>
      <c r="AE3" s="60" t="s">
        <v>3</v>
      </c>
      <c r="AF3" s="75" t="s">
        <v>37</v>
      </c>
      <c r="AG3" s="71" t="s">
        <v>5</v>
      </c>
      <c r="AH3" s="60" t="s">
        <v>3</v>
      </c>
      <c r="AI3" s="76" t="s">
        <v>37</v>
      </c>
    </row>
    <row r="4">
      <c r="A4" s="77"/>
      <c r="B4" s="23" t="s">
        <v>7</v>
      </c>
      <c r="C4" s="24" t="s">
        <v>58</v>
      </c>
      <c r="D4" s="100" t="s">
        <v>59</v>
      </c>
      <c r="E4" s="26">
        <f t="shared" ref="E4:E6" si="2">if(L4=0, 0%, choose(L4,Q4,T4,W4,Z4,AC4,AF4, AI4))</f>
        <v>0.5</v>
      </c>
      <c r="F4" s="27">
        <f t="shared" ref="F4:F6" si="3">if(L4=1, E4, if(L4&gt;1, E4-choose(L4-1,Q4,T4,W4,Z4,AC4,AF4, AI4), ""))</f>
        <v>0.5</v>
      </c>
      <c r="G4" s="28" t="str">
        <f t="shared" ref="G4:G6" si="4">if(N4&lt;&gt;M4, CONCATENATE(N4, " → ", M4), M4)</f>
        <v>3 → 8</v>
      </c>
      <c r="H4" s="29">
        <v>0.0</v>
      </c>
      <c r="I4" s="30">
        <f t="shared" ref="I4:I6" si="5">if(L4=0, H4, choose(L4,O4,R4,U4,X4,AA4,AD4,AG4))</f>
        <v>2</v>
      </c>
      <c r="J4" s="29">
        <v>4.0</v>
      </c>
      <c r="L4" s="78">
        <f t="shared" ref="L4:L6" si="6">counta(O4,R4,U4,X4,AA4,AD4,AG4)</f>
        <v>2</v>
      </c>
      <c r="M4" s="78">
        <f t="shared" ref="M4:M6" si="7">if(L4=0, 7, choose(L4,P4,S4,V4,Y4,AB4,AE4,AH4))</f>
        <v>8</v>
      </c>
      <c r="N4" s="78">
        <f t="shared" ref="N4:N6" si="8">if(or(L4 = 0, L4=1), 7, choose(L4-1,P4,S4,V4,Y4,AB4,AE4,AH4))</f>
        <v>3</v>
      </c>
      <c r="O4" s="79">
        <v>0.0</v>
      </c>
      <c r="P4" s="80">
        <v>3.0</v>
      </c>
      <c r="Q4" s="81">
        <f>if(isblank(O4), "", (O4-$H$4)/($J$4-$H$4))</f>
        <v>0</v>
      </c>
      <c r="R4" s="79">
        <v>2.0</v>
      </c>
      <c r="S4" s="80">
        <v>8.0</v>
      </c>
      <c r="T4" s="81">
        <f>if(isblank(R4), "", (R4-$H$4)/($J$4-$H$4))</f>
        <v>0.5</v>
      </c>
      <c r="U4" s="79"/>
      <c r="V4" s="82" t="s">
        <v>39</v>
      </c>
      <c r="W4" s="81" t="str">
        <f>if(isblank(U4), "", (U4-$H$4)/($J$4-$H$4))</f>
        <v/>
      </c>
      <c r="X4" s="79"/>
      <c r="Y4" s="82" t="s">
        <v>39</v>
      </c>
      <c r="Z4" s="81" t="str">
        <f>if(isblank(X4), "", (X4-$H$4)/($J$4-$H$4))</f>
        <v/>
      </c>
      <c r="AA4" s="79"/>
      <c r="AB4" s="82" t="s">
        <v>39</v>
      </c>
      <c r="AC4" s="81" t="str">
        <f>if(isblank(AA4), "", (AA4-$H$4)/($J$4-$H$4))</f>
        <v/>
      </c>
      <c r="AD4" s="79"/>
      <c r="AE4" s="82" t="s">
        <v>39</v>
      </c>
      <c r="AF4" s="81" t="str">
        <f>if(isblank(AD4), "", (AD4-$H$4)/($J$4-$H$4))</f>
        <v/>
      </c>
      <c r="AG4" s="79"/>
      <c r="AH4" s="82" t="s">
        <v>39</v>
      </c>
      <c r="AI4" s="81" t="str">
        <f>if(isblank(AG4), "", (AG4-$H$4)/($J$4-$H$4))</f>
        <v/>
      </c>
    </row>
    <row r="5">
      <c r="A5" s="77"/>
      <c r="B5" s="23" t="s">
        <v>8</v>
      </c>
      <c r="C5" s="24" t="s">
        <v>60</v>
      </c>
      <c r="D5" s="100" t="s">
        <v>61</v>
      </c>
      <c r="E5" s="26">
        <f t="shared" si="2"/>
        <v>0.5</v>
      </c>
      <c r="F5" s="27">
        <f t="shared" si="3"/>
        <v>0.3571428571</v>
      </c>
      <c r="G5" s="28" t="str">
        <f t="shared" si="4"/>
        <v>4 → 6</v>
      </c>
      <c r="H5" s="107">
        <v>0.0</v>
      </c>
      <c r="I5" s="26">
        <f t="shared" si="5"/>
        <v>0.35</v>
      </c>
      <c r="J5" s="107">
        <v>0.7</v>
      </c>
      <c r="L5" s="78">
        <f t="shared" si="6"/>
        <v>2</v>
      </c>
      <c r="M5" s="78">
        <f t="shared" si="7"/>
        <v>6</v>
      </c>
      <c r="N5" s="78">
        <f t="shared" si="8"/>
        <v>4</v>
      </c>
      <c r="O5" s="108">
        <v>0.1</v>
      </c>
      <c r="P5" s="85">
        <v>4.0</v>
      </c>
      <c r="Q5" s="81">
        <f>if(isblank(O5), "", (O5-$H$5)/($J$5-$H$5))</f>
        <v>0.1428571429</v>
      </c>
      <c r="R5" s="108">
        <v>0.35</v>
      </c>
      <c r="S5" s="85">
        <v>6.0</v>
      </c>
      <c r="T5" s="81">
        <f>if(isblank(R5), "", (R5-$H$5)/($J$5-$H$5))</f>
        <v>0.5</v>
      </c>
      <c r="U5" s="108"/>
      <c r="V5" s="85" t="s">
        <v>39</v>
      </c>
      <c r="W5" s="81" t="str">
        <f>if(isblank(U5), "", (U5-$H$5)/($J$5-$H$5))</f>
        <v/>
      </c>
      <c r="X5" s="108"/>
      <c r="Y5" s="85" t="s">
        <v>39</v>
      </c>
      <c r="Z5" s="81" t="str">
        <f>if(isblank(X5), "", (X5-$H$5)/($J$5-$H$5))</f>
        <v/>
      </c>
      <c r="AA5" s="108"/>
      <c r="AB5" s="85" t="s">
        <v>39</v>
      </c>
      <c r="AC5" s="81" t="str">
        <f>if(isblank(AA5), "", (AA5-$H$5)/($J$5-$H$5))</f>
        <v/>
      </c>
      <c r="AD5" s="108"/>
      <c r="AE5" s="85" t="s">
        <v>39</v>
      </c>
      <c r="AF5" s="81" t="str">
        <f>if(isblank(AD5), "", (AD5-$H$5)/($J$5-$H$5))</f>
        <v/>
      </c>
      <c r="AG5" s="108"/>
      <c r="AH5" s="85" t="s">
        <v>39</v>
      </c>
      <c r="AI5" s="81" t="str">
        <f>if(isblank(AG5), "", (AG5-$H$5)/($J$5-$H$5))</f>
        <v/>
      </c>
    </row>
    <row r="6">
      <c r="A6" s="89"/>
      <c r="B6" s="33" t="s">
        <v>9</v>
      </c>
      <c r="C6" s="90" t="s">
        <v>62</v>
      </c>
      <c r="D6" s="104" t="s">
        <v>57</v>
      </c>
      <c r="E6" s="26">
        <f t="shared" si="2"/>
        <v>0.3333333333</v>
      </c>
      <c r="F6" s="27">
        <f t="shared" si="3"/>
        <v>0.1666666667</v>
      </c>
      <c r="G6" s="28">
        <f t="shared" si="4"/>
        <v>6</v>
      </c>
      <c r="H6" s="105">
        <v>0.0</v>
      </c>
      <c r="I6" s="30">
        <f t="shared" si="5"/>
        <v>2</v>
      </c>
      <c r="J6" s="83">
        <v>6.0</v>
      </c>
      <c r="L6" s="78">
        <f t="shared" si="6"/>
        <v>2</v>
      </c>
      <c r="M6" s="78">
        <f t="shared" si="7"/>
        <v>6</v>
      </c>
      <c r="N6" s="78">
        <f t="shared" si="8"/>
        <v>6</v>
      </c>
      <c r="O6" s="106">
        <v>1.0</v>
      </c>
      <c r="P6" s="95">
        <v>6.0</v>
      </c>
      <c r="Q6" s="81">
        <f>if(isblank(O6), "", (O6-$H$6)/($J$6-$H$6))</f>
        <v>0.1666666667</v>
      </c>
      <c r="R6" s="106">
        <v>2.0</v>
      </c>
      <c r="S6" s="95">
        <v>6.0</v>
      </c>
      <c r="T6" s="81">
        <f>if(isblank(R6), "", (R6-$H$6)/($J$6-$H$6))</f>
        <v>0.3333333333</v>
      </c>
      <c r="U6" s="106"/>
      <c r="V6" s="95" t="s">
        <v>39</v>
      </c>
      <c r="W6" s="81" t="str">
        <f>if(isblank(U6), "", (U6-$H$6)/($J$6-$H$6))</f>
        <v/>
      </c>
      <c r="X6" s="106"/>
      <c r="Y6" s="95" t="s">
        <v>39</v>
      </c>
      <c r="Z6" s="81" t="str">
        <f>if(isblank(X6), "", (X6-$H$6)/($J$6-$H$6))</f>
        <v/>
      </c>
      <c r="AA6" s="106"/>
      <c r="AB6" s="95" t="s">
        <v>39</v>
      </c>
      <c r="AC6" s="81" t="str">
        <f>if(isblank(AA6), "", (AA6-$H$6)/($J$6-$H$6))</f>
        <v/>
      </c>
      <c r="AD6" s="106"/>
      <c r="AE6" s="95" t="s">
        <v>39</v>
      </c>
      <c r="AF6" s="81" t="str">
        <f>if(isblank(AD6), "", (AD6-$H$6)/($J$6-$H$6))</f>
        <v/>
      </c>
      <c r="AG6" s="106"/>
      <c r="AH6" s="95" t="s">
        <v>39</v>
      </c>
      <c r="AI6" s="81" t="str">
        <f>if(isblank(AG6), "", (AG6-$H$6)/($J$6-$H$6))</f>
        <v/>
      </c>
    </row>
    <row r="9" ht="21.75" customHeight="1">
      <c r="B9" s="96" t="s">
        <v>43</v>
      </c>
      <c r="C9" s="21"/>
      <c r="D9" s="21"/>
      <c r="E9" s="21"/>
      <c r="F9" s="21"/>
      <c r="G9" s="21"/>
      <c r="H9" s="21"/>
      <c r="I9" s="21"/>
      <c r="J9" s="21"/>
    </row>
    <row r="10">
      <c r="B10" s="97" t="s">
        <v>27</v>
      </c>
    </row>
    <row r="11">
      <c r="C11" s="98" t="s">
        <v>44</v>
      </c>
    </row>
    <row r="12">
      <c r="C12" s="57" t="s">
        <v>45</v>
      </c>
    </row>
    <row r="13">
      <c r="C13" s="57" t="s">
        <v>46</v>
      </c>
    </row>
    <row r="14">
      <c r="C14" s="57" t="s">
        <v>47</v>
      </c>
    </row>
    <row r="15">
      <c r="B15" s="99" t="s">
        <v>28</v>
      </c>
      <c r="C15" s="13"/>
      <c r="D15" s="13"/>
      <c r="E15" s="13"/>
      <c r="F15" s="13"/>
      <c r="G15" s="13"/>
      <c r="H15" s="13"/>
      <c r="I15" s="13"/>
      <c r="J15" s="13"/>
    </row>
    <row r="16">
      <c r="C16" s="98" t="s">
        <v>44</v>
      </c>
    </row>
    <row r="17">
      <c r="C17" s="57" t="s">
        <v>45</v>
      </c>
    </row>
    <row r="18">
      <c r="C18" s="57" t="s">
        <v>46</v>
      </c>
    </row>
    <row r="19">
      <c r="C19" s="57" t="s">
        <v>47</v>
      </c>
    </row>
  </sheetData>
  <mergeCells count="19">
    <mergeCell ref="R2:S2"/>
    <mergeCell ref="U2:V2"/>
    <mergeCell ref="X2:Y2"/>
    <mergeCell ref="AA2:AB2"/>
    <mergeCell ref="AD2:AE2"/>
    <mergeCell ref="AG2:AH2"/>
    <mergeCell ref="B9:J9"/>
    <mergeCell ref="C11:J11"/>
    <mergeCell ref="C12:J12"/>
    <mergeCell ref="B15:J15"/>
    <mergeCell ref="C16:J16"/>
    <mergeCell ref="C17:J17"/>
    <mergeCell ref="E1:F1"/>
    <mergeCell ref="B2:C3"/>
    <mergeCell ref="D2:D3"/>
    <mergeCell ref="E2:E3"/>
    <mergeCell ref="F2:F3"/>
    <mergeCell ref="G2:G3"/>
    <mergeCell ref="O2:P2"/>
  </mergeCells>
  <conditionalFormatting sqref="P4:P6 S4:S6 V4:V6 Y4:Y6 AB4:AB6 AE4:AE6 AH4:AH6">
    <cfRule type="cellIs" dxfId="1" priority="1" operator="lessThan">
      <formula>4</formula>
    </cfRule>
  </conditionalFormatting>
  <conditionalFormatting sqref="P4:P6 S4:S6 V4:V6 Y4:Y6 AB4:AB6 AE4:AE6 AH4:AH6">
    <cfRule type="cellIs" dxfId="5" priority="2" operator="lessThan">
      <formula>7</formula>
    </cfRule>
  </conditionalFormatting>
  <conditionalFormatting sqref="P4:P6 S4:S6 V4:V6 Y4:Y6 AB4:AB6 AE4:AE6 AH4:AH6">
    <cfRule type="notContainsBlanks" dxfId="2" priority="3">
      <formula>LEN(TRIM(P4))&gt;0</formula>
    </cfRule>
  </conditionalFormatting>
  <conditionalFormatting sqref="F2:F6">
    <cfRule type="cellIs" dxfId="1" priority="4" operator="lessThan">
      <formula>"0%"</formula>
    </cfRule>
  </conditionalFormatting>
  <conditionalFormatting sqref="F2:F6">
    <cfRule type="cellIs" dxfId="2" priority="5" operator="greaterThan">
      <formula>"0%"</formula>
    </cfRule>
  </conditionalFormatting>
  <conditionalFormatting sqref="H4:H6">
    <cfRule type="expression" dxfId="0" priority="6">
      <formula>"I12 &gt; H12"</formula>
    </cfRule>
  </conditionalFormatting>
  <conditionalFormatting sqref="G1:G6">
    <cfRule type="expression" dxfId="3" priority="7">
      <formula>value(left(G1, 2)) &lt; value(right(G1, 2))</formula>
    </cfRule>
  </conditionalFormatting>
  <conditionalFormatting sqref="G1:G6">
    <cfRule type="expression" dxfId="4" priority="8">
      <formula>value(left(G1, 2)) &gt; value(right(G1, 2))</formula>
    </cfRule>
  </conditionalFormatting>
  <dataValidations>
    <dataValidation type="list" allowBlank="1" showErrorMessage="1" sqref="P4:P6 S4:S6 V4:V6 Y4:Y6 AB4:AB6 AE4:AE6 AH4:AH6">
      <formula1>"-,1,2,3,4,5,6,7,8,9,10"</formula1>
    </dataValidation>
  </dataValidation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>
      <pane xSplit="14.0" ySplit="9.0" topLeftCell="O10" activePane="bottomRight" state="frozen"/>
      <selection activeCell="O1" sqref="O1" pane="topRight"/>
      <selection activeCell="A10" sqref="A10" pane="bottomLeft"/>
      <selection activeCell="O10" sqref="O10" pane="bottomRight"/>
    </sheetView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6" width="5.88"/>
    <col customWidth="1" min="7" max="7" width="8.63"/>
    <col customWidth="1" min="8" max="10" width="8.13"/>
    <col customWidth="1" min="11" max="11" width="2.0"/>
    <col customWidth="1" hidden="1" min="12" max="14" width="6.75"/>
    <col customWidth="1" min="15" max="16" width="7.5"/>
    <col customWidth="1" hidden="1" min="17" max="17" width="7.5"/>
    <col customWidth="1" min="18" max="19" width="7.5"/>
    <col customWidth="1" hidden="1" min="20" max="20" width="7.5"/>
    <col customWidth="1" min="21" max="22" width="7.5"/>
    <col customWidth="1" hidden="1" min="23" max="23" width="7.5"/>
    <col customWidth="1" min="24" max="25" width="7.5"/>
    <col customWidth="1" hidden="1" min="26" max="26" width="7.5"/>
    <col customWidth="1" min="27" max="28" width="7.5"/>
    <col customWidth="1" hidden="1" min="29" max="29" width="7.5"/>
    <col customWidth="1" min="30" max="31" width="7.5"/>
    <col customWidth="1" hidden="1" min="32" max="32" width="7.5"/>
    <col customWidth="1" min="33" max="34" width="7.5"/>
    <col customWidth="1" hidden="1" min="35" max="35" width="7.5"/>
  </cols>
  <sheetData>
    <row r="1" ht="23.25" customHeight="1">
      <c r="A1" s="44"/>
      <c r="B1" s="45"/>
      <c r="C1" s="4"/>
      <c r="D1" s="59" t="s">
        <v>63</v>
      </c>
      <c r="E1" s="59" t="s">
        <v>37</v>
      </c>
      <c r="G1" s="60" t="s">
        <v>64</v>
      </c>
      <c r="H1" s="18"/>
      <c r="I1" s="18"/>
      <c r="J1" s="18"/>
      <c r="K1" s="4"/>
      <c r="L1" s="4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</row>
    <row r="2" ht="20.25" customHeight="1">
      <c r="A2" s="44"/>
      <c r="B2" s="12" t="s">
        <v>65</v>
      </c>
      <c r="C2" s="13"/>
      <c r="D2" s="14" t="s">
        <v>63</v>
      </c>
      <c r="E2" s="15">
        <f>AVERAGE(E4:E8)</f>
        <v>0</v>
      </c>
      <c r="F2" s="16" t="str">
        <f>IFERROR(AVERAGE(F4:F8), "")</f>
        <v/>
      </c>
      <c r="G2" s="17">
        <f>if(N2&lt;&gt;M2, CONCATENATE(N2, " → ", M2), M2)</f>
        <v>7</v>
      </c>
      <c r="H2" s="18"/>
      <c r="I2" s="18"/>
      <c r="J2" s="18"/>
      <c r="M2" s="61">
        <f t="shared" ref="M2:N2" si="1">rounddown(AVERAGE(M4:M8))</f>
        <v>7</v>
      </c>
      <c r="N2" s="61">
        <f t="shared" si="1"/>
        <v>7</v>
      </c>
      <c r="O2" s="62" t="s">
        <v>27</v>
      </c>
      <c r="Q2" s="62"/>
      <c r="R2" s="63" t="s">
        <v>28</v>
      </c>
      <c r="T2" s="59"/>
      <c r="U2" s="64" t="s">
        <v>29</v>
      </c>
      <c r="W2" s="65"/>
      <c r="X2" s="64" t="s">
        <v>30</v>
      </c>
      <c r="Z2" s="65"/>
      <c r="AA2" s="64" t="s">
        <v>31</v>
      </c>
      <c r="AC2" s="59"/>
      <c r="AD2" s="66" t="s">
        <v>32</v>
      </c>
      <c r="AF2" s="67"/>
      <c r="AG2" s="66" t="s">
        <v>33</v>
      </c>
      <c r="AI2" s="68"/>
    </row>
    <row r="3" ht="20.25" customHeight="1">
      <c r="B3" s="21"/>
      <c r="C3" s="21"/>
      <c r="D3" s="21"/>
      <c r="E3" s="21"/>
      <c r="F3" s="21"/>
      <c r="G3" s="21"/>
      <c r="H3" s="22" t="s">
        <v>66</v>
      </c>
      <c r="I3" s="22" t="s">
        <v>67</v>
      </c>
      <c r="J3" s="22" t="s">
        <v>68</v>
      </c>
      <c r="K3" s="69"/>
      <c r="L3" s="69" t="s">
        <v>34</v>
      </c>
      <c r="M3" s="70" t="s">
        <v>35</v>
      </c>
      <c r="N3" s="70" t="s">
        <v>36</v>
      </c>
      <c r="O3" s="71" t="s">
        <v>5</v>
      </c>
      <c r="P3" s="60" t="s">
        <v>3</v>
      </c>
      <c r="Q3" s="72" t="s">
        <v>37</v>
      </c>
      <c r="R3" s="71" t="s">
        <v>5</v>
      </c>
      <c r="S3" s="60" t="s">
        <v>3</v>
      </c>
      <c r="T3" s="73" t="s">
        <v>37</v>
      </c>
      <c r="U3" s="71" t="s">
        <v>5</v>
      </c>
      <c r="V3" s="60" t="s">
        <v>3</v>
      </c>
      <c r="W3" s="74" t="s">
        <v>37</v>
      </c>
      <c r="X3" s="71" t="s">
        <v>5</v>
      </c>
      <c r="Y3" s="60" t="s">
        <v>3</v>
      </c>
      <c r="Z3" s="74" t="s">
        <v>37</v>
      </c>
      <c r="AA3" s="71" t="s">
        <v>5</v>
      </c>
      <c r="AB3" s="60" t="s">
        <v>3</v>
      </c>
      <c r="AC3" s="74" t="s">
        <v>37</v>
      </c>
      <c r="AD3" s="71" t="s">
        <v>5</v>
      </c>
      <c r="AE3" s="60" t="s">
        <v>3</v>
      </c>
      <c r="AF3" s="75" t="s">
        <v>37</v>
      </c>
      <c r="AG3" s="71" t="s">
        <v>5</v>
      </c>
      <c r="AH3" s="60" t="s">
        <v>3</v>
      </c>
      <c r="AI3" s="76" t="s">
        <v>37</v>
      </c>
    </row>
    <row r="4">
      <c r="A4" s="77"/>
      <c r="B4" s="23" t="s">
        <v>7</v>
      </c>
      <c r="C4" s="24" t="s">
        <v>69</v>
      </c>
      <c r="D4" s="25"/>
      <c r="E4" s="26">
        <f t="shared" ref="E4:E8" si="2">if(L4=0, 0%, choose(L4,Q4,T4,W4,Z4,AC4,AF4, AI4))</f>
        <v>0</v>
      </c>
      <c r="F4" s="27" t="str">
        <f t="shared" ref="F4:F8" si="3">if(L4=1, E4, if(L4&gt;1, E4-choose(L4-1,Q4,T4,W4,Z4,AC4,AF4, AI4), ""))</f>
        <v/>
      </c>
      <c r="G4" s="28">
        <f t="shared" ref="G4:G8" si="4">if(N4&lt;&gt;M4, CONCATENATE(N4, " → ", M4), M4)</f>
        <v>7</v>
      </c>
      <c r="H4" s="109">
        <v>0.0</v>
      </c>
      <c r="I4" s="110">
        <f t="shared" ref="I4:I8" si="5">if(L4=0, H4, choose(L4,O4,R4,U4,X4,AA4,AD4,AG4))</f>
        <v>0</v>
      </c>
      <c r="J4" s="109">
        <v>0.6</v>
      </c>
      <c r="L4" s="78">
        <f t="shared" ref="L4:L8" si="6">counta(O4,R4,U4,X4,AA4,AD4,AG4)</f>
        <v>0</v>
      </c>
      <c r="M4" s="78">
        <f t="shared" ref="M4:M8" si="7">if(L4=0, 7, choose(L4,P4,S4,V4,Y4,AB4,AE4,AH4))</f>
        <v>7</v>
      </c>
      <c r="N4" s="78">
        <f t="shared" ref="N4:N8" si="8">if(or(L4 = 0, L4=1), 7, choose(L4-1,P4,S4,V4,Y4,AB4,AE4,AH4))</f>
        <v>7</v>
      </c>
      <c r="O4" s="111"/>
      <c r="P4" s="82" t="s">
        <v>39</v>
      </c>
      <c r="Q4" s="81" t="str">
        <f>if(isblank(O4), "", (O4-$H$4)/($J$4-$H$4))</f>
        <v/>
      </c>
      <c r="R4" s="111"/>
      <c r="S4" s="82" t="s">
        <v>39</v>
      </c>
      <c r="T4" s="81" t="str">
        <f>if(isblank(R4), "", (R4-$H$4)/($J$4-$H$4))</f>
        <v/>
      </c>
      <c r="U4" s="111"/>
      <c r="V4" s="82" t="s">
        <v>39</v>
      </c>
      <c r="W4" s="81" t="str">
        <f>if(isblank(U4), "", (U4-$H$4)/($J$4-$H$4))</f>
        <v/>
      </c>
      <c r="X4" s="111"/>
      <c r="Y4" s="82" t="s">
        <v>39</v>
      </c>
      <c r="Z4" s="81" t="str">
        <f>if(isblank(X4), "", (X4-$H$4)/($J$4-$H$4))</f>
        <v/>
      </c>
      <c r="AA4" s="111"/>
      <c r="AB4" s="82" t="s">
        <v>39</v>
      </c>
      <c r="AC4" s="81" t="str">
        <f>if(isblank(AA4), "", (AA4-$H$4)/($J$4-$H$4))</f>
        <v/>
      </c>
      <c r="AD4" s="111"/>
      <c r="AE4" s="82" t="s">
        <v>39</v>
      </c>
      <c r="AF4" s="81" t="str">
        <f>if(isblank(AD4), "", (AD4-$H$4)/($J$4-$H$4))</f>
        <v/>
      </c>
      <c r="AG4" s="111"/>
      <c r="AH4" s="82" t="s">
        <v>39</v>
      </c>
      <c r="AI4" s="81" t="str">
        <f>if(isblank(AG4), "", (AG4-$H$4)/($J$4-$H$4))</f>
        <v/>
      </c>
    </row>
    <row r="5">
      <c r="A5" s="77"/>
      <c r="B5" s="23" t="s">
        <v>8</v>
      </c>
      <c r="C5" s="24" t="s">
        <v>70</v>
      </c>
      <c r="D5" s="25"/>
      <c r="E5" s="26">
        <f t="shared" si="2"/>
        <v>0</v>
      </c>
      <c r="F5" s="27" t="str">
        <f t="shared" si="3"/>
        <v/>
      </c>
      <c r="G5" s="28">
        <f t="shared" si="4"/>
        <v>7</v>
      </c>
      <c r="H5" s="105">
        <v>2.0</v>
      </c>
      <c r="I5" s="25">
        <f t="shared" si="5"/>
        <v>2</v>
      </c>
      <c r="J5" s="105">
        <v>12.0</v>
      </c>
      <c r="L5" s="78">
        <f t="shared" si="6"/>
        <v>0</v>
      </c>
      <c r="M5" s="78">
        <f t="shared" si="7"/>
        <v>7</v>
      </c>
      <c r="N5" s="78">
        <f t="shared" si="8"/>
        <v>7</v>
      </c>
      <c r="O5" s="112"/>
      <c r="P5" s="85" t="s">
        <v>39</v>
      </c>
      <c r="Q5" s="81" t="str">
        <f>if(isblank(O5), "", (O5-$H$5)/($J$5-$H$5))</f>
        <v/>
      </c>
      <c r="R5" s="112"/>
      <c r="S5" s="85" t="s">
        <v>39</v>
      </c>
      <c r="T5" s="81" t="str">
        <f>if(isblank(R5), "", (R5-$H$5)/($J$5-$H$5))</f>
        <v/>
      </c>
      <c r="U5" s="112"/>
      <c r="V5" s="85" t="s">
        <v>39</v>
      </c>
      <c r="W5" s="81" t="str">
        <f>if(isblank(U5), "", (U5-$H$5)/($J$5-$H$5))</f>
        <v/>
      </c>
      <c r="X5" s="112"/>
      <c r="Y5" s="85" t="s">
        <v>39</v>
      </c>
      <c r="Z5" s="81" t="str">
        <f>if(isblank(X5), "", (X5-$H$5)/($J$5-$H$5))</f>
        <v/>
      </c>
      <c r="AA5" s="112"/>
      <c r="AB5" s="85" t="s">
        <v>39</v>
      </c>
      <c r="AC5" s="81" t="str">
        <f>if(isblank(AA5), "", (AA5-$H$5)/($J$5-$H$5))</f>
        <v/>
      </c>
      <c r="AD5" s="112"/>
      <c r="AE5" s="85" t="s">
        <v>39</v>
      </c>
      <c r="AF5" s="81" t="str">
        <f>if(isblank(AD5), "", (AD5-$H$5)/($J$5-$H$5))</f>
        <v/>
      </c>
      <c r="AG5" s="112"/>
      <c r="AH5" s="85" t="s">
        <v>39</v>
      </c>
      <c r="AI5" s="81" t="str">
        <f>if(isblank(AG5), "", (AG5-$H$5)/($J$5-$H$5))</f>
        <v/>
      </c>
    </row>
    <row r="6">
      <c r="A6" s="77"/>
      <c r="B6" s="23" t="s">
        <v>9</v>
      </c>
      <c r="C6" s="86" t="s">
        <v>71</v>
      </c>
      <c r="D6" s="87"/>
      <c r="E6" s="26">
        <f t="shared" si="2"/>
        <v>0</v>
      </c>
      <c r="F6" s="27" t="str">
        <f t="shared" si="3"/>
        <v/>
      </c>
      <c r="G6" s="28">
        <f t="shared" si="4"/>
        <v>7</v>
      </c>
      <c r="H6" s="113">
        <v>10.0</v>
      </c>
      <c r="I6" s="114">
        <f t="shared" si="5"/>
        <v>10</v>
      </c>
      <c r="J6" s="113">
        <v>540.0</v>
      </c>
      <c r="L6" s="78">
        <f t="shared" si="6"/>
        <v>0</v>
      </c>
      <c r="M6" s="78">
        <f t="shared" si="7"/>
        <v>7</v>
      </c>
      <c r="N6" s="78">
        <f t="shared" si="8"/>
        <v>7</v>
      </c>
      <c r="O6" s="115"/>
      <c r="P6" s="85" t="s">
        <v>39</v>
      </c>
      <c r="Q6" s="81" t="str">
        <f>if(isblank(O6), "", (O6-$H$6)/($J$6-$H$6))</f>
        <v/>
      </c>
      <c r="R6" s="115"/>
      <c r="S6" s="85" t="s">
        <v>39</v>
      </c>
      <c r="T6" s="81" t="str">
        <f>if(isblank(R6), "", (R6-$H$6)/($J$6-$H$6))</f>
        <v/>
      </c>
      <c r="U6" s="115"/>
      <c r="V6" s="85" t="s">
        <v>39</v>
      </c>
      <c r="W6" s="81" t="str">
        <f>if(isblank(U6), "", (U6-$H$6)/($J$6-$H$6))</f>
        <v/>
      </c>
      <c r="X6" s="115"/>
      <c r="Y6" s="85" t="s">
        <v>39</v>
      </c>
      <c r="Z6" s="81" t="str">
        <f>if(isblank(X6), "", (X6-$H$6)/($J$6-$H$6))</f>
        <v/>
      </c>
      <c r="AA6" s="115"/>
      <c r="AB6" s="85" t="s">
        <v>39</v>
      </c>
      <c r="AC6" s="81" t="str">
        <f>if(isblank(AA6), "", (AA6-$H$6)/($J$6-$H$6))</f>
        <v/>
      </c>
      <c r="AD6" s="115"/>
      <c r="AE6" s="85" t="s">
        <v>39</v>
      </c>
      <c r="AF6" s="81" t="str">
        <f>if(isblank(AD6), "", (AD6-$H$6)/($J$6-$H$6))</f>
        <v/>
      </c>
      <c r="AG6" s="115"/>
      <c r="AH6" s="85" t="s">
        <v>39</v>
      </c>
      <c r="AI6" s="81" t="str">
        <f>if(isblank(AG6), "", (AG6-$H$6)/($J$6-$H$6))</f>
        <v/>
      </c>
    </row>
    <row r="7">
      <c r="A7" s="77"/>
      <c r="B7" s="23" t="s">
        <v>10</v>
      </c>
      <c r="C7" s="86" t="s">
        <v>72</v>
      </c>
      <c r="D7" s="87"/>
      <c r="E7" s="26">
        <f t="shared" si="2"/>
        <v>0</v>
      </c>
      <c r="F7" s="27" t="str">
        <f t="shared" si="3"/>
        <v/>
      </c>
      <c r="G7" s="28">
        <f t="shared" si="4"/>
        <v>7</v>
      </c>
      <c r="H7" s="105">
        <v>6.0</v>
      </c>
      <c r="I7" s="25">
        <f t="shared" si="5"/>
        <v>6</v>
      </c>
      <c r="J7" s="105">
        <v>2.0</v>
      </c>
      <c r="L7" s="78">
        <f t="shared" si="6"/>
        <v>0</v>
      </c>
      <c r="M7" s="78">
        <f t="shared" si="7"/>
        <v>7</v>
      </c>
      <c r="N7" s="78">
        <f t="shared" si="8"/>
        <v>7</v>
      </c>
      <c r="O7" s="112"/>
      <c r="P7" s="85" t="s">
        <v>39</v>
      </c>
      <c r="Q7" s="81" t="str">
        <f>if(isblank(O7), "", (O7-$H$7)/($J$7-$H$7))</f>
        <v/>
      </c>
      <c r="R7" s="112"/>
      <c r="S7" s="85" t="s">
        <v>39</v>
      </c>
      <c r="T7" s="81" t="str">
        <f>if(isblank(R7), "", (R7-$H$7)/($J$7-$H$7))</f>
        <v/>
      </c>
      <c r="U7" s="112"/>
      <c r="V7" s="85" t="s">
        <v>39</v>
      </c>
      <c r="W7" s="81" t="str">
        <f>if(isblank(U7), "", (U7-$H$7)/($J$7-$H$7))</f>
        <v/>
      </c>
      <c r="X7" s="112"/>
      <c r="Y7" s="85" t="s">
        <v>39</v>
      </c>
      <c r="Z7" s="81" t="str">
        <f>if(isblank(X7), "", (X7-$H$7)/($J$7-$H$7))</f>
        <v/>
      </c>
      <c r="AA7" s="112"/>
      <c r="AB7" s="85" t="s">
        <v>39</v>
      </c>
      <c r="AC7" s="81" t="str">
        <f>if(isblank(AA7), "", (AA7-$H$7)/($J$7-$H$7))</f>
        <v/>
      </c>
      <c r="AD7" s="112"/>
      <c r="AE7" s="85" t="s">
        <v>39</v>
      </c>
      <c r="AF7" s="81" t="str">
        <f>if(isblank(AD7), "", (AD7-$H$7)/($J$7-$H$7))</f>
        <v/>
      </c>
      <c r="AG7" s="112"/>
      <c r="AH7" s="85" t="s">
        <v>39</v>
      </c>
      <c r="AI7" s="81" t="str">
        <f>if(isblank(AG7), "", (AG7-$H$7)/($J$7-$H$7))</f>
        <v/>
      </c>
    </row>
    <row r="8">
      <c r="A8" s="89"/>
      <c r="B8" s="33" t="s">
        <v>73</v>
      </c>
      <c r="C8" s="90" t="s">
        <v>74</v>
      </c>
      <c r="D8" s="91"/>
      <c r="E8" s="26">
        <f t="shared" si="2"/>
        <v>0</v>
      </c>
      <c r="F8" s="27" t="str">
        <f t="shared" si="3"/>
        <v/>
      </c>
      <c r="G8" s="28">
        <f t="shared" si="4"/>
        <v>7</v>
      </c>
      <c r="H8" s="105">
        <v>0.0</v>
      </c>
      <c r="I8" s="25">
        <f t="shared" si="5"/>
        <v>0</v>
      </c>
      <c r="J8" s="105">
        <v>3.0</v>
      </c>
      <c r="L8" s="78">
        <f t="shared" si="6"/>
        <v>0</v>
      </c>
      <c r="M8" s="78">
        <f t="shared" si="7"/>
        <v>7</v>
      </c>
      <c r="N8" s="78">
        <f t="shared" si="8"/>
        <v>7</v>
      </c>
      <c r="O8" s="116"/>
      <c r="P8" s="95" t="s">
        <v>39</v>
      </c>
      <c r="Q8" s="81" t="str">
        <f>if(isblank(O8), "", (O8-$H$8)/($J$8-$H$8))</f>
        <v/>
      </c>
      <c r="R8" s="116"/>
      <c r="S8" s="95" t="s">
        <v>39</v>
      </c>
      <c r="T8" s="81" t="str">
        <f>if(isblank(R8), "", (R8-$H$8)/($J$8-$H$8))</f>
        <v/>
      </c>
      <c r="U8" s="116"/>
      <c r="V8" s="95" t="s">
        <v>39</v>
      </c>
      <c r="W8" s="81" t="str">
        <f>if(isblank(U8), "", (U8-$H$8)/($J$8-$H$8))</f>
        <v/>
      </c>
      <c r="X8" s="116"/>
      <c r="Y8" s="95" t="s">
        <v>39</v>
      </c>
      <c r="Z8" s="81" t="str">
        <f>if(isblank(X8), "", (X8-$H$8)/($J$8-$H$8))</f>
        <v/>
      </c>
      <c r="AA8" s="116"/>
      <c r="AB8" s="95" t="s">
        <v>39</v>
      </c>
      <c r="AC8" s="81" t="str">
        <f>if(isblank(AA8), "", (AA8-$H$8)/($J$8-$H$8))</f>
        <v/>
      </c>
      <c r="AD8" s="116"/>
      <c r="AE8" s="95" t="s">
        <v>39</v>
      </c>
      <c r="AF8" s="81" t="str">
        <f>if(isblank(AD8), "", (AD8-$H$8)/($J$8-$H$8))</f>
        <v/>
      </c>
      <c r="AG8" s="116"/>
      <c r="AH8" s="95" t="s">
        <v>39</v>
      </c>
      <c r="AI8" s="81" t="str">
        <f>if(isblank(AG8), "", (AG8-$H$8)/($J$8-$H$8))</f>
        <v/>
      </c>
    </row>
    <row r="11" ht="21.75" customHeight="1">
      <c r="B11" s="96" t="s">
        <v>75</v>
      </c>
      <c r="C11" s="21"/>
      <c r="D11" s="21"/>
      <c r="E11" s="21"/>
      <c r="F11" s="21"/>
      <c r="G11" s="21"/>
      <c r="H11" s="21"/>
      <c r="I11" s="21"/>
      <c r="J11" s="21"/>
    </row>
    <row r="12">
      <c r="B12" s="97" t="s">
        <v>27</v>
      </c>
    </row>
    <row r="13">
      <c r="C13" s="98" t="s">
        <v>76</v>
      </c>
    </row>
    <row r="14">
      <c r="C14" s="57" t="s">
        <v>77</v>
      </c>
    </row>
    <row r="15">
      <c r="C15" s="57" t="s">
        <v>78</v>
      </c>
    </row>
    <row r="16">
      <c r="C16" s="57" t="s">
        <v>79</v>
      </c>
    </row>
    <row r="17">
      <c r="B17" s="99" t="s">
        <v>28</v>
      </c>
      <c r="C17" s="13"/>
      <c r="D17" s="13"/>
      <c r="E17" s="13"/>
      <c r="F17" s="13"/>
      <c r="G17" s="13"/>
      <c r="H17" s="13"/>
      <c r="I17" s="13"/>
      <c r="J17" s="13"/>
    </row>
    <row r="18">
      <c r="C18" s="98" t="s">
        <v>76</v>
      </c>
    </row>
    <row r="19">
      <c r="C19" s="57" t="s">
        <v>77</v>
      </c>
    </row>
    <row r="20">
      <c r="C20" s="57" t="s">
        <v>78</v>
      </c>
    </row>
    <row r="21">
      <c r="C21" s="57" t="s">
        <v>79</v>
      </c>
    </row>
  </sheetData>
  <mergeCells count="19">
    <mergeCell ref="R2:S2"/>
    <mergeCell ref="U2:V2"/>
    <mergeCell ref="X2:Y2"/>
    <mergeCell ref="AA2:AB2"/>
    <mergeCell ref="AD2:AE2"/>
    <mergeCell ref="AG2:AH2"/>
    <mergeCell ref="B11:J11"/>
    <mergeCell ref="C13:J13"/>
    <mergeCell ref="C14:J14"/>
    <mergeCell ref="B17:J17"/>
    <mergeCell ref="C18:J18"/>
    <mergeCell ref="C19:J19"/>
    <mergeCell ref="E1:F1"/>
    <mergeCell ref="B2:C3"/>
    <mergeCell ref="D2:D3"/>
    <mergeCell ref="E2:E3"/>
    <mergeCell ref="F2:F3"/>
    <mergeCell ref="G2:G3"/>
    <mergeCell ref="O2:P2"/>
  </mergeCells>
  <conditionalFormatting sqref="P4:P8 S4:S8 V4:V8 Y4:Y8 AB4:AB8 AE4:AE8 AH4:AH8">
    <cfRule type="cellIs" dxfId="1" priority="1" operator="lessThan">
      <formula>4</formula>
    </cfRule>
  </conditionalFormatting>
  <conditionalFormatting sqref="P4:P8 S4:S8 V4:V8 Y4:Y8 AB4:AB8 AE4:AE8 AH4:AH8">
    <cfRule type="cellIs" dxfId="5" priority="2" operator="lessThan">
      <formula>7</formula>
    </cfRule>
  </conditionalFormatting>
  <conditionalFormatting sqref="P4:P8 S4:S8 V4:V8 Y4:Y8 AB4:AB8 AE4:AE8 AH4:AH8">
    <cfRule type="notContainsBlanks" dxfId="2" priority="3">
      <formula>LEN(TRIM(P4))&gt;0</formula>
    </cfRule>
  </conditionalFormatting>
  <conditionalFormatting sqref="F2:F8">
    <cfRule type="cellIs" dxfId="1" priority="4" operator="lessThan">
      <formula>"0%"</formula>
    </cfRule>
  </conditionalFormatting>
  <conditionalFormatting sqref="F2:F8">
    <cfRule type="cellIs" dxfId="2" priority="5" operator="greaterThan">
      <formula>"0%"</formula>
    </cfRule>
  </conditionalFormatting>
  <conditionalFormatting sqref="H4:H8">
    <cfRule type="expression" dxfId="0" priority="6">
      <formula>"I12 &gt; H12"</formula>
    </cfRule>
  </conditionalFormatting>
  <conditionalFormatting sqref="G1:G8">
    <cfRule type="expression" dxfId="3" priority="7">
      <formula>value(left(G1, 2)) &lt; value(right(G1, 2))</formula>
    </cfRule>
  </conditionalFormatting>
  <conditionalFormatting sqref="G1:G8">
    <cfRule type="expression" dxfId="4" priority="8">
      <formula>value(left(G1, 2)) &gt; value(right(G1, 2))</formula>
    </cfRule>
  </conditionalFormatting>
  <dataValidations>
    <dataValidation type="list" allowBlank="1" showErrorMessage="1" sqref="P4:P8 S4:S8 V4:V8 Y4:Y8 AB4:AB8 AE4:AE8 AH4:AH8">
      <formula1>"-,1,2,3,4,5,6,7,8,9,10"</formula1>
    </dataValidation>
  </dataValidations>
  <drawing r:id="rId2"/>
  <legacyDrawing r:id="rId3"/>
</worksheet>
</file>